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лист1!$A$7:$H$354</definedName>
    <definedName name="_xlnm.Print_Area" localSheetId="0">лист1!$A$1:$K$359</definedName>
  </definedNames>
  <calcPr calcId="145621"/>
</workbook>
</file>

<file path=xl/calcChain.xml><?xml version="1.0" encoding="utf-8"?>
<calcChain xmlns="http://schemas.openxmlformats.org/spreadsheetml/2006/main">
  <c r="J356" i="2" l="1"/>
  <c r="J355" i="2"/>
  <c r="J354" i="2"/>
  <c r="J353" i="2"/>
  <c r="J352" i="2"/>
  <c r="J351" i="2"/>
  <c r="J341" i="2"/>
  <c r="J340" i="2"/>
  <c r="J339" i="2"/>
  <c r="J338" i="2"/>
  <c r="J337" i="2"/>
  <c r="J332" i="2"/>
  <c r="J312" i="2"/>
  <c r="J306" i="2"/>
  <c r="J301" i="2"/>
  <c r="J300" i="2"/>
  <c r="J282" i="2"/>
  <c r="J281" i="2"/>
  <c r="J240" i="2"/>
  <c r="J239" i="2"/>
  <c r="J195" i="2"/>
  <c r="J190" i="2"/>
  <c r="J189" i="2"/>
  <c r="J135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0" i="2"/>
  <c r="J89" i="2"/>
  <c r="J88" i="2"/>
  <c r="J50" i="2"/>
  <c r="J30" i="2"/>
  <c r="J16" i="2"/>
  <c r="J10" i="2"/>
  <c r="J9" i="2"/>
  <c r="J8" i="2"/>
  <c r="H351" i="2" l="1"/>
  <c r="H239" i="2"/>
  <c r="I239" i="2"/>
  <c r="K189" i="2" l="1"/>
  <c r="I351" i="2"/>
  <c r="H340" i="2" l="1"/>
  <c r="K352" i="2" l="1"/>
  <c r="K351" i="2"/>
  <c r="K281" i="2"/>
  <c r="I93" i="2"/>
  <c r="H93" i="2"/>
  <c r="H300" i="2" l="1"/>
  <c r="I300" i="2"/>
  <c r="J302" i="2"/>
  <c r="K302" i="2"/>
  <c r="I9" i="2" l="1"/>
  <c r="K355" i="2" l="1"/>
  <c r="K10" i="2"/>
  <c r="K356" i="2" l="1"/>
  <c r="H353" i="2"/>
  <c r="I353" i="2"/>
  <c r="H337" i="2" l="1"/>
  <c r="I337" i="2"/>
  <c r="I101" i="2" l="1"/>
  <c r="H101" i="2"/>
  <c r="K104" i="2"/>
  <c r="K102" i="2"/>
  <c r="I105" i="2" l="1"/>
  <c r="H105" i="2"/>
  <c r="H9" i="2"/>
  <c r="J87" i="2" l="1"/>
  <c r="I340" i="2" l="1"/>
  <c r="I96" i="2"/>
  <c r="I91" i="2"/>
  <c r="K354" i="2"/>
  <c r="K341" i="2"/>
  <c r="K332" i="2"/>
  <c r="K312" i="2"/>
  <c r="K306" i="2"/>
  <c r="K301" i="2"/>
  <c r="K282" i="2"/>
  <c r="K240" i="2"/>
  <c r="K195" i="2"/>
  <c r="K190" i="2"/>
  <c r="K135" i="2"/>
  <c r="K106" i="2"/>
  <c r="K103" i="2"/>
  <c r="K99" i="2"/>
  <c r="K97" i="2"/>
  <c r="K95" i="2"/>
  <c r="K90" i="2"/>
  <c r="K50" i="2"/>
  <c r="K30" i="2"/>
  <c r="K16" i="2"/>
  <c r="J79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1" i="2"/>
  <c r="H114" i="2"/>
  <c r="H122" i="2"/>
  <c r="H119" i="2" s="1"/>
  <c r="H125" i="2"/>
  <c r="H133" i="2"/>
  <c r="H132" i="2" s="1"/>
  <c r="H131" i="2" s="1"/>
  <c r="H193" i="2"/>
  <c r="H192" i="2" s="1"/>
  <c r="H191" i="2" s="1"/>
  <c r="H276" i="2"/>
  <c r="H279" i="2"/>
  <c r="H278" i="2" s="1"/>
  <c r="H286" i="2"/>
  <c r="H288" i="2"/>
  <c r="H293" i="2"/>
  <c r="H295" i="2"/>
  <c r="H297" i="2"/>
  <c r="H290" i="2" s="1"/>
  <c r="H310" i="2"/>
  <c r="H309" i="2" s="1"/>
  <c r="H308" i="2" s="1"/>
  <c r="H307" i="2" s="1"/>
  <c r="H344" i="2"/>
  <c r="H343" i="2" s="1"/>
  <c r="H342" i="2" s="1"/>
  <c r="H349" i="2"/>
  <c r="I8" i="2" l="1"/>
  <c r="K93" i="2"/>
  <c r="K353" i="2"/>
  <c r="K239" i="2"/>
  <c r="K101" i="2"/>
  <c r="K340" i="2"/>
  <c r="H292" i="2"/>
  <c r="H116" i="2"/>
  <c r="H275" i="2"/>
  <c r="H274" i="2" s="1"/>
  <c r="H273" i="2" s="1"/>
  <c r="H270" i="2"/>
  <c r="H34" i="2"/>
  <c r="H23" i="2" s="1"/>
  <c r="H20" i="2" s="1"/>
  <c r="H113" i="2"/>
  <c r="H304" i="2"/>
  <c r="H303" i="2" s="1"/>
  <c r="H128" i="2"/>
  <c r="H82" i="2"/>
  <c r="H81" i="2" s="1"/>
  <c r="H80" i="2" s="1"/>
  <c r="H348" i="2"/>
  <c r="H347" i="2" s="1"/>
  <c r="H346" i="2" s="1"/>
  <c r="H285" i="2"/>
  <c r="K300" i="2" l="1"/>
  <c r="H284" i="2"/>
  <c r="H283" i="2" s="1"/>
  <c r="H22" i="2"/>
  <c r="H33" i="2"/>
  <c r="H32" i="2" s="1"/>
  <c r="H31" i="2" s="1"/>
  <c r="H19" i="2"/>
  <c r="H14" i="2"/>
  <c r="H13" i="2" s="1"/>
  <c r="H12" i="2" s="1"/>
  <c r="H11" i="2" s="1"/>
  <c r="H269" i="2"/>
  <c r="H267" i="2"/>
  <c r="H127" i="2"/>
  <c r="H124" i="2" s="1"/>
  <c r="H121" i="2" s="1"/>
  <c r="H118" i="2" s="1"/>
  <c r="H110" i="2"/>
  <c r="H115" i="2"/>
  <c r="H112" i="2" s="1"/>
  <c r="H18" i="2" l="1"/>
  <c r="H17" i="2" s="1"/>
  <c r="H109" i="2"/>
  <c r="H266" i="2"/>
  <c r="H262" i="2" s="1"/>
  <c r="H261" i="2" s="1"/>
  <c r="H264" i="2"/>
  <c r="H263" i="2" s="1"/>
  <c r="H108" i="2" l="1"/>
  <c r="H107" i="2" s="1"/>
  <c r="H260" i="2"/>
  <c r="H259" i="2" s="1"/>
  <c r="H257" i="2"/>
  <c r="H96" i="2"/>
  <c r="H8" i="2" s="1"/>
  <c r="K96" i="2" l="1"/>
  <c r="K9" i="2"/>
  <c r="K105" i="2"/>
  <c r="H256" i="2"/>
  <c r="H254" i="2"/>
  <c r="K8" i="2" l="1"/>
  <c r="H253" i="2"/>
  <c r="H252" i="2" s="1"/>
  <c r="H250" i="2"/>
  <c r="H249" i="2" l="1"/>
  <c r="H247" i="2"/>
  <c r="H244" i="2" s="1"/>
  <c r="H246" i="2" l="1"/>
  <c r="H243" i="2"/>
  <c r="H242" i="2" l="1"/>
  <c r="H241" i="2" s="1"/>
</calcChain>
</file>

<file path=xl/sharedStrings.xml><?xml version="1.0" encoding="utf-8"?>
<sst xmlns="http://schemas.openxmlformats.org/spreadsheetml/2006/main" count="1419" uniqueCount="194">
  <si>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</si>
  <si>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</si>
  <si>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</si>
  <si>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</si>
  <si>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</si>
  <si>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</si>
  <si>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</si>
  <si>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</si>
  <si>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</si>
  <si>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</si>
  <si>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</si>
  <si>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</si>
  <si>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</si>
  <si>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</si>
  <si>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</si>
  <si>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</si>
  <si>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</si>
  <si>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</si>
  <si>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</si>
  <si>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</si>
  <si>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</si>
  <si>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</si>
  <si>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</si>
  <si>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</si>
  <si>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</si>
  <si>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</si>
  <si>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</si>
  <si>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</si>
  <si>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</si>
  <si>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</si>
  <si>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</si>
  <si>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</si>
  <si>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</si>
  <si>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</si>
  <si>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</si>
  <si>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</si>
  <si>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</si>
  <si>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</si>
  <si>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</si>
  <si>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</si>
  <si>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</si>
  <si>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</si>
  <si>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</si>
  <si>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</si>
  <si>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</si>
  <si>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</si>
  <si>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</si>
  <si>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</si>
  <si>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</si>
  <si>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</si>
  <si>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</si>
  <si>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</si>
  <si>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</si>
  <si>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</si>
  <si>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</si>
  <si>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</si>
  <si>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</si>
  <si>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</si>
  <si>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</si>
  <si>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</si>
  <si>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</si>
  <si>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</si>
  <si>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</si>
  <si>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</si>
  <si>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</si>
  <si>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</si>
  <si>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</si>
  <si>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</si>
  <si>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</si>
  <si>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</si>
  <si>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</si>
  <si>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</si>
  <si>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</si>
  <si>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</si>
  <si>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</si>
  <si>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</si>
  <si>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</si>
  <si>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</si>
  <si>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</si>
  <si>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</si>
  <si>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</si>
  <si>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</si>
  <si>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</si>
  <si>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</si>
  <si>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</si>
  <si>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</si>
  <si>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</si>
  <si>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</si>
  <si>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</si>
  <si>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</si>
  <si>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</si>
  <si>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</si>
  <si>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</si>
  <si>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</si>
  <si>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</si>
  <si>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</si>
  <si>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</si>
  <si>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</si>
  <si>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</si>
  <si>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</si>
  <si>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</si>
  <si>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</si>
  <si>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</si>
  <si>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</si>
  <si>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</si>
  <si>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</si>
  <si>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</si>
  <si>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</si>
  <si>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</si>
  <si>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</si>
  <si>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</si>
  <si>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</si>
  <si>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</si>
  <si>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</si>
  <si>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</si>
  <si>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</si>
  <si>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</si>
  <si>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</si>
  <si>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</si>
  <si>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</si>
  <si>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</si>
  <si>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</si>
  <si>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</si>
  <si>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</si>
  <si>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</si>
  <si>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</si>
  <si>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</si>
  <si>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</si>
  <si>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</si>
  <si>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</si>
  <si>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</si>
  <si>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</si>
  <si>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</si>
  <si>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</si>
  <si>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</si>
  <si>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</si>
  <si>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</si>
  <si>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</si>
  <si>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</si>
  <si>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</si>
  <si>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</si>
  <si>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</si>
  <si>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</si>
  <si>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</si>
  <si>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</si>
  <si>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</si>
  <si>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</si>
  <si>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</si>
  <si>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</si>
  <si>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</si>
  <si>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</si>
  <si>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</si>
  <si>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</si>
  <si>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</si>
  <si>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</si>
  <si>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</si>
  <si>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</si>
  <si>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</si>
  <si>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</si>
  <si>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</si>
  <si>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</si>
  <si>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</si>
  <si>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</si>
  <si>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</si>
  <si>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</si>
  <si>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</si>
  <si>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</si>
  <si>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</si>
  <si>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</si>
  <si>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</si>
  <si>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</si>
  <si>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</si>
  <si>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</si>
  <si>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</si>
  <si>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</si>
  <si>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</si>
  <si>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</si>
  <si>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</si>
  <si>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</si>
  <si>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</si>
  <si>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</si>
  <si>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</si>
  <si>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</si>
  <si>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</si>
  <si>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</si>
  <si>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</si>
  <si>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</si>
  <si>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</si>
  <si>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</si>
  <si>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</si>
  <si>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Уточненный план на     01.01.2025 г.</t>
  </si>
  <si>
    <t>Фактическое исполнение на 01.01.2025г.</t>
  </si>
  <si>
    <t>Отклонение (+;-)</t>
  </si>
  <si>
    <t>Сведения об исполнении бюджетных ассигнований бюджета муниципального образования "Шовгеновский район" за  2024 год по разделам и подразделам классификации расходов бюджетов Российской 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</si>
</sst>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top" wrapText="1"/>
    </xf>
  </cellStyleXfs>
  <cellXfs count="16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0" fillId="0" borderId="5" xfId="0" applyNumberFormat="1" applyFont="1" applyFill="1" applyBorder="1" applyAlignment="1">
      <alignment horizontal="center" vertical="top" wrapText="1"/>
    </xf>
    <xf numFmtId="164" fontId="1" fillId="0" borderId="24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8"/>
  <sheetViews>
    <sheetView tabSelected="1" view="pageBreakPreview" zoomScaleNormal="100" zoomScaleSheetLayoutView="100" workbookViewId="0">
      <selection activeCell="H5" sqref="H5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9.5" customWidth="1"/>
    <col min="9" max="9" width="17.33203125" customWidth="1"/>
    <col min="10" max="10" width="15.6640625" customWidth="1"/>
    <col min="11" max="11" width="14.6640625" customWidth="1"/>
  </cols>
  <sheetData>
    <row r="1" spans="1:11" ht="16.5" customHeight="1" x14ac:dyDescent="0.2">
      <c r="I1" s="83"/>
    </row>
    <row r="2" spans="1:11" ht="16.5" hidden="1" customHeight="1" x14ac:dyDescent="0.2">
      <c r="I2" s="155"/>
      <c r="J2" s="156"/>
      <c r="K2" s="156"/>
    </row>
    <row r="3" spans="1:11" ht="36.75" hidden="1" customHeight="1" x14ac:dyDescent="0.2">
      <c r="I3" s="156"/>
      <c r="J3" s="156"/>
      <c r="K3" s="156"/>
    </row>
    <row r="4" spans="1:11" ht="52.5" customHeight="1" x14ac:dyDescent="0.2">
      <c r="A4" s="45"/>
      <c r="B4" s="159" t="s">
        <v>193</v>
      </c>
      <c r="C4" s="159"/>
      <c r="D4" s="159"/>
      <c r="E4" s="159"/>
      <c r="F4" s="159"/>
      <c r="G4" s="159"/>
      <c r="H4" s="159"/>
      <c r="I4" s="159"/>
      <c r="J4" s="159"/>
      <c r="K4" s="82"/>
    </row>
    <row r="5" spans="1:11" ht="25.5" customHeight="1" x14ac:dyDescent="0.2">
      <c r="A5" s="2"/>
      <c r="B5" s="2"/>
      <c r="C5" s="2"/>
      <c r="D5" s="2"/>
      <c r="E5" s="2"/>
      <c r="F5" s="2"/>
      <c r="G5" s="2"/>
      <c r="H5" s="2"/>
      <c r="I5" s="1"/>
      <c r="J5" s="158"/>
      <c r="K5" s="158"/>
    </row>
    <row r="6" spans="1:11" ht="16.5" thickBot="1" x14ac:dyDescent="0.25">
      <c r="A6" s="157"/>
      <c r="B6" s="157"/>
      <c r="C6" s="157"/>
      <c r="D6" s="157"/>
      <c r="E6" s="157"/>
      <c r="F6" s="157"/>
      <c r="G6" s="157"/>
      <c r="H6" s="157"/>
      <c r="I6" s="1"/>
      <c r="K6" s="83" t="s">
        <v>1</v>
      </c>
    </row>
    <row r="7" spans="1:11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13" t="s">
        <v>190</v>
      </c>
      <c r="I7" s="113" t="s">
        <v>191</v>
      </c>
      <c r="J7" s="113" t="s">
        <v>192</v>
      </c>
      <c r="K7" s="113" t="s">
        <v>178</v>
      </c>
    </row>
    <row r="8" spans="1:11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38">
        <f>H9+H91+H93+H96+H101+H105+H239+H300+H337+H340+H353+H351</f>
        <v>889580.5</v>
      </c>
      <c r="I8" s="138">
        <f>I9+I91+I93+I96+I101+I105+I239+I300+I337+I340+I353+I351</f>
        <v>851845.50000000012</v>
      </c>
      <c r="J8" s="139">
        <f>I8-H8</f>
        <v>-37734.999999999884</v>
      </c>
      <c r="K8" s="140">
        <f>SUM(I8/H8*100)</f>
        <v>95.758112953240342</v>
      </c>
    </row>
    <row r="9" spans="1:11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41">
        <f>H10+H16+H30+H50+H89+H90+H88</f>
        <v>80792.800000000003</v>
      </c>
      <c r="I9" s="141">
        <f>I10+I16+I30+I50+I79+I89+I90+I87+I88</f>
        <v>72219.8</v>
      </c>
      <c r="J9" s="139">
        <f t="shared" ref="J9:J10" si="0">I9-H9</f>
        <v>-8573</v>
      </c>
      <c r="K9" s="140">
        <f t="shared" ref="K9:K10" si="1">SUM(I9/H9*100)</f>
        <v>89.388905942113652</v>
      </c>
    </row>
    <row r="10" spans="1:11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43">
        <v>2934.7</v>
      </c>
      <c r="I10" s="143">
        <v>2934.7</v>
      </c>
      <c r="J10" s="139">
        <f t="shared" si="0"/>
        <v>0</v>
      </c>
      <c r="K10" s="144">
        <f t="shared" si="1"/>
        <v>100</v>
      </c>
    </row>
    <row r="11" spans="1:11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43">
        <f>H12</f>
        <v>841.9</v>
      </c>
    </row>
    <row r="12" spans="1:11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31">
        <f>H13</f>
        <v>841.9</v>
      </c>
    </row>
    <row r="13" spans="1:11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31">
        <f>H14</f>
        <v>841.9</v>
      </c>
    </row>
    <row r="14" spans="1:11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31">
        <f>H15</f>
        <v>841.9</v>
      </c>
    </row>
    <row r="15" spans="1:11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38">
        <v>841.9</v>
      </c>
    </row>
    <row r="16" spans="1:11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43">
        <v>5199.7</v>
      </c>
      <c r="I16" s="143">
        <v>5199.5</v>
      </c>
      <c r="J16" s="139">
        <f>I16-H16</f>
        <v>-0.1999999999998181</v>
      </c>
      <c r="K16" s="144">
        <f>SUM(I16/H16*100)</f>
        <v>99.996153624247555</v>
      </c>
    </row>
    <row r="17" spans="1:11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43">
        <f>H18</f>
        <v>2231.6999999999998</v>
      </c>
    </row>
    <row r="18" spans="1:11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31">
        <f>H19+H22</f>
        <v>2231.6999999999998</v>
      </c>
    </row>
    <row r="19" spans="1:11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31">
        <f>H20</f>
        <v>765.4</v>
      </c>
    </row>
    <row r="20" spans="1:11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31">
        <f>H21</f>
        <v>765.4</v>
      </c>
    </row>
    <row r="21" spans="1:11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31">
        <v>765.4</v>
      </c>
    </row>
    <row r="22" spans="1:11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31">
        <f>H23+H26+H28</f>
        <v>1466.3</v>
      </c>
    </row>
    <row r="23" spans="1:11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31">
        <f>H24+H25</f>
        <v>965.3</v>
      </c>
    </row>
    <row r="24" spans="1:11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31">
        <v>954.5</v>
      </c>
    </row>
    <row r="25" spans="1:11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31">
        <v>10.8</v>
      </c>
    </row>
    <row r="26" spans="1:11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31">
        <f>H27</f>
        <v>494</v>
      </c>
    </row>
    <row r="27" spans="1:11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31">
        <v>494</v>
      </c>
    </row>
    <row r="28" spans="1:11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31">
        <f>H29</f>
        <v>7</v>
      </c>
    </row>
    <row r="29" spans="1:11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38">
        <v>7</v>
      </c>
    </row>
    <row r="30" spans="1:11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43">
        <v>43929.9</v>
      </c>
      <c r="I30" s="143">
        <v>43410.7</v>
      </c>
      <c r="J30" s="139">
        <f>I30-H30</f>
        <v>-519.20000000000437</v>
      </c>
      <c r="K30" s="144">
        <f>SUM(I30/H30*100)</f>
        <v>98.818117045565771</v>
      </c>
    </row>
    <row r="31" spans="1:11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43">
        <f>H32</f>
        <v>20185.5</v>
      </c>
    </row>
    <row r="32" spans="1:11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31">
        <f>H33+H42</f>
        <v>20185.5</v>
      </c>
    </row>
    <row r="33" spans="1:8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31">
        <f>H34+H37+H39</f>
        <v>18891</v>
      </c>
    </row>
    <row r="34" spans="1:8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31">
        <f>H35+H36</f>
        <v>14947.7</v>
      </c>
    </row>
    <row r="35" spans="1:8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31">
        <v>14939.5</v>
      </c>
    </row>
    <row r="36" spans="1:8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31">
        <v>8.1999999999999993</v>
      </c>
    </row>
    <row r="37" spans="1:8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31">
        <f>H38</f>
        <v>3563.3</v>
      </c>
    </row>
    <row r="38" spans="1:8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31">
        <v>3563.3</v>
      </c>
    </row>
    <row r="39" spans="1:8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31">
        <f>H40+H41</f>
        <v>380</v>
      </c>
    </row>
    <row r="40" spans="1:8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31">
        <v>260</v>
      </c>
    </row>
    <row r="41" spans="1:8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31">
        <v>120</v>
      </c>
    </row>
    <row r="42" spans="1:8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31">
        <f>H43</f>
        <v>1294.5</v>
      </c>
    </row>
    <row r="43" spans="1:8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31">
        <f>H44</f>
        <v>1294.5</v>
      </c>
    </row>
    <row r="44" spans="1:8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31">
        <v>1294.5</v>
      </c>
    </row>
    <row r="45" spans="1:8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31">
        <f>H46</f>
        <v>400</v>
      </c>
    </row>
    <row r="46" spans="1:8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8">
        <f>H47</f>
        <v>400</v>
      </c>
    </row>
    <row r="47" spans="1:8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31">
        <f>H48</f>
        <v>400</v>
      </c>
    </row>
    <row r="48" spans="1:8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31">
        <f>H49</f>
        <v>400</v>
      </c>
    </row>
    <row r="49" spans="1:11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38">
        <v>400</v>
      </c>
    </row>
    <row r="50" spans="1:11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43">
        <v>14636.7</v>
      </c>
      <c r="I50" s="143">
        <v>14636.6</v>
      </c>
      <c r="J50" s="139">
        <f>I50-H50</f>
        <v>-0.1000000000003638</v>
      </c>
      <c r="K50" s="144">
        <f>SUM(I50/H50*100)</f>
        <v>99.99931678588753</v>
      </c>
    </row>
    <row r="51" spans="1:11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43">
        <v>3734</v>
      </c>
    </row>
    <row r="52" spans="1:11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31">
        <v>3734</v>
      </c>
    </row>
    <row r="53" spans="1:11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31">
        <v>3734</v>
      </c>
    </row>
    <row r="54" spans="1:11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31">
        <v>3186</v>
      </c>
    </row>
    <row r="55" spans="1:11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31">
        <v>3183.5</v>
      </c>
    </row>
    <row r="56" spans="1:11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31">
        <v>2.5</v>
      </c>
    </row>
    <row r="57" spans="1:11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31">
        <v>538.79999999999995</v>
      </c>
    </row>
    <row r="58" spans="1:11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31">
        <v>538.79999999999995</v>
      </c>
    </row>
    <row r="59" spans="1:11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31">
        <v>9.1999999999999993</v>
      </c>
    </row>
    <row r="60" spans="1:11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31">
        <v>2.1</v>
      </c>
    </row>
    <row r="61" spans="1:11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31">
        <v>7.1</v>
      </c>
    </row>
    <row r="62" spans="1:11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31">
        <v>1882.1</v>
      </c>
    </row>
    <row r="63" spans="1:11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31">
        <v>1882.1</v>
      </c>
    </row>
    <row r="64" spans="1:11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31">
        <v>1133.5999999999999</v>
      </c>
    </row>
    <row r="65" spans="1:11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31">
        <v>1133.5999999999999</v>
      </c>
    </row>
    <row r="66" spans="1:11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31">
        <v>1133.5999999999999</v>
      </c>
    </row>
    <row r="67" spans="1:11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31">
        <v>355.09999999999997</v>
      </c>
    </row>
    <row r="68" spans="1:11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31">
        <v>309.89999999999998</v>
      </c>
    </row>
    <row r="69" spans="1:11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31">
        <v>309.89999999999998</v>
      </c>
    </row>
    <row r="70" spans="1:11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31">
        <v>43.2</v>
      </c>
    </row>
    <row r="71" spans="1:11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31">
        <v>43.2</v>
      </c>
    </row>
    <row r="72" spans="1:11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31">
        <v>2</v>
      </c>
    </row>
    <row r="73" spans="1:11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31">
        <v>2</v>
      </c>
    </row>
    <row r="74" spans="1:11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31">
        <v>393.40000000000003</v>
      </c>
    </row>
    <row r="75" spans="1:11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31">
        <v>371.8</v>
      </c>
    </row>
    <row r="76" spans="1:11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31">
        <v>371.8</v>
      </c>
    </row>
    <row r="77" spans="1:11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31">
        <v>21.6</v>
      </c>
    </row>
    <row r="78" spans="1:11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38">
        <v>21.6</v>
      </c>
    </row>
    <row r="79" spans="1:11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28"/>
      <c r="I79" s="80">
        <v>0</v>
      </c>
      <c r="J79" s="79">
        <f>SUM(I79-H79)</f>
        <v>0</v>
      </c>
      <c r="K79" s="78"/>
    </row>
    <row r="80" spans="1:11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43">
        <f>H81+H84</f>
        <v>50</v>
      </c>
    </row>
    <row r="81" spans="1:11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31">
        <f>H82</f>
        <v>40</v>
      </c>
    </row>
    <row r="82" spans="1:11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31">
        <f>H83</f>
        <v>40</v>
      </c>
    </row>
    <row r="83" spans="1:11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31">
        <v>40</v>
      </c>
    </row>
    <row r="84" spans="1:11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31">
        <f>H85</f>
        <v>10</v>
      </c>
    </row>
    <row r="85" spans="1:11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31">
        <f>H86</f>
        <v>10</v>
      </c>
    </row>
    <row r="86" spans="1:11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38">
        <v>10</v>
      </c>
    </row>
    <row r="87" spans="1:11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5">
        <v>0</v>
      </c>
      <c r="I87" s="102">
        <v>0</v>
      </c>
      <c r="J87" s="103">
        <f>SUM(I87-H87)</f>
        <v>0</v>
      </c>
      <c r="K87" s="104">
        <v>0</v>
      </c>
    </row>
    <row r="88" spans="1:11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42">
        <v>0</v>
      </c>
      <c r="I88" s="143">
        <v>0</v>
      </c>
      <c r="J88" s="139">
        <f t="shared" ref="J88:J90" si="2">I88-H88</f>
        <v>0</v>
      </c>
      <c r="K88" s="144">
        <v>0</v>
      </c>
    </row>
    <row r="89" spans="1:11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42">
        <v>0</v>
      </c>
      <c r="I89" s="143">
        <v>0</v>
      </c>
      <c r="J89" s="139">
        <f t="shared" si="2"/>
        <v>0</v>
      </c>
      <c r="K89" s="144">
        <v>0</v>
      </c>
    </row>
    <row r="90" spans="1:11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45">
        <v>14091.8</v>
      </c>
      <c r="I90" s="143">
        <v>6038.3</v>
      </c>
      <c r="J90" s="139">
        <f t="shared" si="2"/>
        <v>-8053.4999999999991</v>
      </c>
      <c r="K90" s="144">
        <f>SUM(I90/H90*100)</f>
        <v>42.849742403383537</v>
      </c>
    </row>
    <row r="91" spans="1:11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16">
        <v>0</v>
      </c>
      <c r="K91" s="117">
        <v>0</v>
      </c>
    </row>
    <row r="92" spans="1:11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40">
        <v>0</v>
      </c>
      <c r="I92" s="80">
        <v>0</v>
      </c>
      <c r="J92" s="79">
        <v>0</v>
      </c>
      <c r="K92" s="80">
        <v>0</v>
      </c>
    </row>
    <row r="93" spans="1:11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46">
        <f>H95+H94</f>
        <v>3155.2</v>
      </c>
      <c r="I93" s="146">
        <f>I95+I94</f>
        <v>3099.7</v>
      </c>
      <c r="J93" s="139">
        <f t="shared" ref="J93:J106" si="3">I93-H93</f>
        <v>-55.5</v>
      </c>
      <c r="K93" s="140">
        <f t="shared" ref="K93:K95" si="4">SUM(I93/H93*100)</f>
        <v>98.240998985801227</v>
      </c>
    </row>
    <row r="94" spans="1:11" s="134" customFormat="1" ht="15.75" x14ac:dyDescent="0.2">
      <c r="A94" s="7"/>
      <c r="B94" s="78" t="s">
        <v>189</v>
      </c>
      <c r="C94" s="59"/>
      <c r="D94" s="22" t="s">
        <v>37</v>
      </c>
      <c r="E94" s="118" t="s">
        <v>24</v>
      </c>
      <c r="F94" s="114"/>
      <c r="G94" s="85"/>
      <c r="H94" s="143">
        <v>0</v>
      </c>
      <c r="I94" s="143">
        <v>0</v>
      </c>
      <c r="J94" s="139">
        <f t="shared" si="3"/>
        <v>0</v>
      </c>
      <c r="K94" s="144">
        <v>0</v>
      </c>
    </row>
    <row r="95" spans="1:11" ht="35.25" customHeight="1" x14ac:dyDescent="0.2">
      <c r="A95" s="7"/>
      <c r="B95" s="78" t="s">
        <v>187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43">
        <v>3155.2</v>
      </c>
      <c r="I95" s="143">
        <v>3099.7</v>
      </c>
      <c r="J95" s="139">
        <f t="shared" si="3"/>
        <v>-55.5</v>
      </c>
      <c r="K95" s="144">
        <f t="shared" si="4"/>
        <v>98.240998985801227</v>
      </c>
    </row>
    <row r="96" spans="1:11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39">
        <f>H97+H98+H100+H99</f>
        <v>943.30000000000007</v>
      </c>
      <c r="I96" s="139">
        <f>I97+I98+I100+I99</f>
        <v>238.6</v>
      </c>
      <c r="J96" s="139">
        <f t="shared" si="3"/>
        <v>-704.7</v>
      </c>
      <c r="K96" s="140">
        <f t="shared" ref="K96:K97" si="5">SUM(I96/H96*100)</f>
        <v>25.294180006360644</v>
      </c>
    </row>
    <row r="97" spans="1:15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43">
        <v>823.7</v>
      </c>
      <c r="I97" s="143">
        <v>123.6</v>
      </c>
      <c r="J97" s="139">
        <f t="shared" si="3"/>
        <v>-700.1</v>
      </c>
      <c r="K97" s="144">
        <f t="shared" si="5"/>
        <v>15.005463154060944</v>
      </c>
    </row>
    <row r="98" spans="1:15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43">
        <v>0</v>
      </c>
      <c r="I98" s="143">
        <v>0</v>
      </c>
      <c r="J98" s="139">
        <f t="shared" si="3"/>
        <v>0</v>
      </c>
      <c r="K98" s="144">
        <v>0</v>
      </c>
    </row>
    <row r="99" spans="1:15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43">
        <v>119.6</v>
      </c>
      <c r="I99" s="143">
        <v>115</v>
      </c>
      <c r="J99" s="139">
        <f t="shared" si="3"/>
        <v>-4.5999999999999943</v>
      </c>
      <c r="K99" s="144">
        <f t="shared" ref="K99" si="6">SUM(I99/H99*100)</f>
        <v>96.15384615384616</v>
      </c>
    </row>
    <row r="100" spans="1:15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43">
        <v>0</v>
      </c>
      <c r="I100" s="143">
        <v>0</v>
      </c>
      <c r="J100" s="139">
        <f t="shared" si="3"/>
        <v>0</v>
      </c>
      <c r="K100" s="144">
        <v>0</v>
      </c>
    </row>
    <row r="101" spans="1:15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46">
        <f>H103+H102+H104</f>
        <v>61012.1</v>
      </c>
      <c r="I101" s="146">
        <f>I104+I103+I102</f>
        <v>61011.3</v>
      </c>
      <c r="J101" s="139">
        <f t="shared" si="3"/>
        <v>-0.79999999999563443</v>
      </c>
      <c r="K101" s="140">
        <f t="shared" ref="K101:K103" si="7">SUM(I101/H101*100)</f>
        <v>99.998688784683694</v>
      </c>
    </row>
    <row r="102" spans="1:15" s="128" customFormat="1" ht="15.75" x14ac:dyDescent="0.2">
      <c r="A102" s="51"/>
      <c r="B102" s="106" t="s">
        <v>183</v>
      </c>
      <c r="C102" s="60"/>
      <c r="D102" s="97" t="s">
        <v>23</v>
      </c>
      <c r="E102" s="97" t="s">
        <v>25</v>
      </c>
      <c r="F102" s="107"/>
      <c r="G102" s="86"/>
      <c r="H102" s="147">
        <v>46002</v>
      </c>
      <c r="I102" s="147">
        <v>46002</v>
      </c>
      <c r="J102" s="139">
        <f t="shared" si="3"/>
        <v>0</v>
      </c>
      <c r="K102" s="148">
        <f>I102/H102*100</f>
        <v>100</v>
      </c>
    </row>
    <row r="103" spans="1:15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43">
        <v>1723.5</v>
      </c>
      <c r="I103" s="143">
        <v>1722.7</v>
      </c>
      <c r="J103" s="139">
        <f t="shared" si="3"/>
        <v>-0.79999999999995453</v>
      </c>
      <c r="K103" s="144">
        <f t="shared" si="7"/>
        <v>99.953582825645498</v>
      </c>
    </row>
    <row r="104" spans="1:15" s="128" customFormat="1" ht="19.5" customHeight="1" x14ac:dyDescent="0.2">
      <c r="A104" s="49"/>
      <c r="B104" s="109" t="s">
        <v>182</v>
      </c>
      <c r="C104" s="61"/>
      <c r="D104" s="77" t="s">
        <v>23</v>
      </c>
      <c r="E104" s="77" t="s">
        <v>37</v>
      </c>
      <c r="F104" s="105"/>
      <c r="G104" s="87"/>
      <c r="H104" s="149">
        <v>13286.6</v>
      </c>
      <c r="I104" s="143">
        <v>13286.6</v>
      </c>
      <c r="J104" s="139">
        <f t="shared" si="3"/>
        <v>0</v>
      </c>
      <c r="K104" s="144">
        <f>I104/H104*100</f>
        <v>100</v>
      </c>
    </row>
    <row r="105" spans="1:15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50">
        <f>H106+H135+H190+H195+H189</f>
        <v>432538</v>
      </c>
      <c r="I105" s="150">
        <f>I106+I135+I190+I195+I189</f>
        <v>432065.5</v>
      </c>
      <c r="J105" s="139">
        <f t="shared" si="3"/>
        <v>-472.5</v>
      </c>
      <c r="K105" s="140">
        <f t="shared" ref="K105:K106" si="8">SUM(I105/H105*100)</f>
        <v>99.890761042960392</v>
      </c>
      <c r="O105" s="100"/>
    </row>
    <row r="106" spans="1:15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1">
        <v>103696.5</v>
      </c>
      <c r="I106" s="143">
        <v>103423.9</v>
      </c>
      <c r="J106" s="139">
        <f t="shared" si="3"/>
        <v>-272.60000000000582</v>
      </c>
      <c r="K106" s="144">
        <f t="shared" si="8"/>
        <v>99.737117453337376</v>
      </c>
    </row>
    <row r="107" spans="1:15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43">
        <f>H108</f>
        <v>57697.4</v>
      </c>
    </row>
    <row r="108" spans="1:15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31">
        <f>H109+H112+H127+H131</f>
        <v>57697.4</v>
      </c>
    </row>
    <row r="109" spans="1:15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31">
        <f>H110</f>
        <v>472.7</v>
      </c>
    </row>
    <row r="110" spans="1:15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31">
        <f>H111</f>
        <v>472.7</v>
      </c>
    </row>
    <row r="111" spans="1:15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31">
        <v>472.7</v>
      </c>
    </row>
    <row r="112" spans="1:15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31">
        <f>H113</f>
        <v>777.9</v>
      </c>
    </row>
    <row r="113" spans="1:8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31">
        <f>H114</f>
        <v>777.9</v>
      </c>
    </row>
    <row r="114" spans="1:8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31">
        <f>H117+H120+H123+H126</f>
        <v>777.9</v>
      </c>
    </row>
    <row r="115" spans="1:8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31">
        <f>H116</f>
        <v>630.9</v>
      </c>
    </row>
    <row r="116" spans="1:8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31">
        <f>H117</f>
        <v>630.9</v>
      </c>
    </row>
    <row r="117" spans="1:8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31">
        <v>630.9</v>
      </c>
    </row>
    <row r="118" spans="1:8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31">
        <f>H119</f>
        <v>52</v>
      </c>
    </row>
    <row r="119" spans="1:8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31">
        <f>H120</f>
        <v>52</v>
      </c>
    </row>
    <row r="120" spans="1:8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31">
        <v>52</v>
      </c>
    </row>
    <row r="121" spans="1:8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31">
        <f>H122</f>
        <v>25</v>
      </c>
    </row>
    <row r="122" spans="1:8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31">
        <f>H123</f>
        <v>25</v>
      </c>
    </row>
    <row r="123" spans="1:8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31">
        <v>25</v>
      </c>
    </row>
    <row r="124" spans="1:8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31">
        <f>H125</f>
        <v>70</v>
      </c>
    </row>
    <row r="125" spans="1:8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31">
        <f>H126</f>
        <v>70</v>
      </c>
    </row>
    <row r="126" spans="1:8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31">
        <v>70</v>
      </c>
    </row>
    <row r="127" spans="1:8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31">
        <f>H128</f>
        <v>6706.8</v>
      </c>
    </row>
    <row r="128" spans="1:8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31">
        <f>H129+H130</f>
        <v>6706.8</v>
      </c>
    </row>
    <row r="129" spans="1:11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31">
        <v>6576.7</v>
      </c>
    </row>
    <row r="130" spans="1:11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31">
        <v>130.1</v>
      </c>
    </row>
    <row r="131" spans="1:11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31">
        <f>H132</f>
        <v>49740</v>
      </c>
    </row>
    <row r="132" spans="1:11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31">
        <f>H133</f>
        <v>49740</v>
      </c>
    </row>
    <row r="133" spans="1:11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31">
        <f>H134</f>
        <v>49740</v>
      </c>
    </row>
    <row r="134" spans="1:11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38">
        <v>49740</v>
      </c>
    </row>
    <row r="135" spans="1:11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43">
        <v>277361.8</v>
      </c>
      <c r="I135" s="143">
        <v>277246.5</v>
      </c>
      <c r="J135" s="139">
        <f>I135-H135</f>
        <v>-115.29999999998836</v>
      </c>
      <c r="K135" s="144">
        <f>SUM(I135/H135*100)</f>
        <v>99.958429747715797</v>
      </c>
    </row>
    <row r="136" spans="1:11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43">
        <v>8521.1</v>
      </c>
    </row>
    <row r="137" spans="1:11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31">
        <v>8521.1</v>
      </c>
    </row>
    <row r="138" spans="1:11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31">
        <v>120.9</v>
      </c>
    </row>
    <row r="139" spans="1:11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31">
        <v>120.9</v>
      </c>
    </row>
    <row r="140" spans="1:11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31">
        <v>120.9</v>
      </c>
    </row>
    <row r="141" spans="1:11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31">
        <v>51</v>
      </c>
    </row>
    <row r="142" spans="1:11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31">
        <v>51</v>
      </c>
    </row>
    <row r="143" spans="1:11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31">
        <v>51</v>
      </c>
    </row>
    <row r="144" spans="1:11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31">
        <v>8349.2000000000007</v>
      </c>
    </row>
    <row r="145" spans="1:8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31">
        <v>8349.2000000000007</v>
      </c>
    </row>
    <row r="146" spans="1:8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31">
        <v>8349.2000000000007</v>
      </c>
    </row>
    <row r="147" spans="1:8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31">
        <v>160877.20000000001</v>
      </c>
    </row>
    <row r="148" spans="1:8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31">
        <v>152232</v>
      </c>
    </row>
    <row r="149" spans="1:8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31">
        <v>433.4</v>
      </c>
    </row>
    <row r="150" spans="1:8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31">
        <v>433.4</v>
      </c>
    </row>
    <row r="151" spans="1:8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31">
        <v>433.4</v>
      </c>
    </row>
    <row r="152" spans="1:8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31">
        <v>1407.7</v>
      </c>
    </row>
    <row r="153" spans="1:8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31">
        <v>1407.7</v>
      </c>
    </row>
    <row r="154" spans="1:8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31">
        <v>1407.7</v>
      </c>
    </row>
    <row r="155" spans="1:8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31">
        <v>272.60000000000002</v>
      </c>
    </row>
    <row r="156" spans="1:8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31">
        <v>272.60000000000002</v>
      </c>
    </row>
    <row r="157" spans="1:8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31">
        <v>272.60000000000002</v>
      </c>
    </row>
    <row r="158" spans="1:8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31">
        <v>160.6</v>
      </c>
    </row>
    <row r="159" spans="1:8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31">
        <v>160.6</v>
      </c>
    </row>
    <row r="160" spans="1:8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31">
        <v>160.6</v>
      </c>
    </row>
    <row r="161" spans="1:8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31">
        <v>64.900000000000006</v>
      </c>
    </row>
    <row r="162" spans="1:8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31">
        <v>64.900000000000006</v>
      </c>
    </row>
    <row r="163" spans="1:8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31">
        <v>64.900000000000006</v>
      </c>
    </row>
    <row r="164" spans="1:8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31">
        <v>11.6</v>
      </c>
    </row>
    <row r="165" spans="1:8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31">
        <v>11.6</v>
      </c>
    </row>
    <row r="166" spans="1:8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31">
        <v>11.6</v>
      </c>
    </row>
    <row r="167" spans="1:8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31">
        <v>35.5</v>
      </c>
    </row>
    <row r="168" spans="1:8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31">
        <v>35.5</v>
      </c>
    </row>
    <row r="169" spans="1:8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31">
        <v>35.5</v>
      </c>
    </row>
    <row r="170" spans="1:8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31">
        <v>219.3</v>
      </c>
    </row>
    <row r="171" spans="1:8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31">
        <v>219.3</v>
      </c>
    </row>
    <row r="172" spans="1:8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31">
        <v>219.3</v>
      </c>
    </row>
    <row r="173" spans="1:8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31">
        <v>17171</v>
      </c>
    </row>
    <row r="174" spans="1:8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31">
        <v>17171</v>
      </c>
    </row>
    <row r="175" spans="1:8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31">
        <v>15969.2</v>
      </c>
    </row>
    <row r="176" spans="1:8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31">
        <v>1201.8</v>
      </c>
    </row>
    <row r="177" spans="1:11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31">
        <v>132728</v>
      </c>
    </row>
    <row r="178" spans="1:11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31">
        <v>132728</v>
      </c>
    </row>
    <row r="179" spans="1:11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31">
        <v>132728</v>
      </c>
    </row>
    <row r="180" spans="1:11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31">
        <v>132728</v>
      </c>
    </row>
    <row r="181" spans="1:11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31">
        <v>8645.1999999999989</v>
      </c>
    </row>
    <row r="182" spans="1:11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31">
        <v>54.3</v>
      </c>
    </row>
    <row r="183" spans="1:11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31">
        <v>54.3</v>
      </c>
    </row>
    <row r="184" spans="1:11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31">
        <v>54.3</v>
      </c>
    </row>
    <row r="185" spans="1:11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31">
        <v>8590.9</v>
      </c>
    </row>
    <row r="186" spans="1:11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31">
        <v>8590.9</v>
      </c>
    </row>
    <row r="187" spans="1:11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31">
        <v>8029.3</v>
      </c>
    </row>
    <row r="188" spans="1:11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38">
        <v>561.6</v>
      </c>
    </row>
    <row r="189" spans="1:11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43">
        <v>26200.400000000001</v>
      </c>
      <c r="I189" s="143">
        <v>26178.5</v>
      </c>
      <c r="J189" s="139">
        <f t="shared" ref="J189:J190" si="9">I189-H189</f>
        <v>-21.900000000001455</v>
      </c>
      <c r="K189" s="144">
        <f>SUM(I189/H189*100)</f>
        <v>99.916413489870379</v>
      </c>
    </row>
    <row r="190" spans="1:11" ht="15.75" x14ac:dyDescent="0.2">
      <c r="A190" s="49"/>
      <c r="B190" s="78" t="s">
        <v>186</v>
      </c>
      <c r="C190" s="61">
        <v>908</v>
      </c>
      <c r="D190" s="21" t="s">
        <v>15</v>
      </c>
      <c r="E190" s="21" t="s">
        <v>15</v>
      </c>
      <c r="F190" s="22"/>
      <c r="G190" s="87"/>
      <c r="H190" s="143">
        <v>1974.1</v>
      </c>
      <c r="I190" s="143">
        <v>1973.1</v>
      </c>
      <c r="J190" s="139">
        <f t="shared" si="9"/>
        <v>-1</v>
      </c>
      <c r="K190" s="144">
        <f>SUM(I190/H190*100)</f>
        <v>99.949344004862979</v>
      </c>
    </row>
    <row r="191" spans="1:11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75">
        <f>H192</f>
        <v>71</v>
      </c>
    </row>
    <row r="192" spans="1:11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40">
        <f>H193</f>
        <v>71</v>
      </c>
    </row>
    <row r="193" spans="1:11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40">
        <f>H194</f>
        <v>71</v>
      </c>
    </row>
    <row r="194" spans="1:11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66">
        <v>71</v>
      </c>
    </row>
    <row r="195" spans="1:11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2">
        <v>23305.200000000001</v>
      </c>
      <c r="I195" s="143">
        <v>23243.5</v>
      </c>
      <c r="J195" s="139">
        <f>I195-H195</f>
        <v>-61.700000000000728</v>
      </c>
      <c r="K195" s="144">
        <f>SUM(I195/H195*100)</f>
        <v>99.735252218389022</v>
      </c>
    </row>
    <row r="196" spans="1:11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43">
        <v>2526.4</v>
      </c>
    </row>
    <row r="197" spans="1:11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31">
        <v>2170.4</v>
      </c>
    </row>
    <row r="198" spans="1:11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31">
        <v>2170.4</v>
      </c>
    </row>
    <row r="199" spans="1:11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31">
        <v>1962.8999999999999</v>
      </c>
    </row>
    <row r="200" spans="1:11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31">
        <v>1960.8</v>
      </c>
    </row>
    <row r="201" spans="1:11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31">
        <v>2.1</v>
      </c>
    </row>
    <row r="202" spans="1:11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31">
        <v>197.6</v>
      </c>
    </row>
    <row r="203" spans="1:11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31">
        <v>197.6</v>
      </c>
    </row>
    <row r="204" spans="1:11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31">
        <v>9.9</v>
      </c>
    </row>
    <row r="205" spans="1:11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31">
        <v>4.2</v>
      </c>
    </row>
    <row r="206" spans="1:11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31">
        <v>5.7</v>
      </c>
    </row>
    <row r="207" spans="1:11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31">
        <v>356</v>
      </c>
    </row>
    <row r="208" spans="1:11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31">
        <v>348.2</v>
      </c>
    </row>
    <row r="209" spans="1:8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31">
        <v>348.2</v>
      </c>
    </row>
    <row r="210" spans="1:8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31">
        <v>7.8</v>
      </c>
    </row>
    <row r="211" spans="1:8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31">
        <v>7.8</v>
      </c>
    </row>
    <row r="212" spans="1:8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40">
        <v>339</v>
      </c>
    </row>
    <row r="213" spans="1:8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40">
        <v>339</v>
      </c>
    </row>
    <row r="214" spans="1:8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40">
        <v>339</v>
      </c>
    </row>
    <row r="215" spans="1:8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40">
        <v>339</v>
      </c>
    </row>
    <row r="216" spans="1:8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40">
        <v>339</v>
      </c>
    </row>
    <row r="217" spans="1:8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31">
        <v>937</v>
      </c>
    </row>
    <row r="218" spans="1:8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40">
        <v>937</v>
      </c>
    </row>
    <row r="219" spans="1:8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40">
        <v>937</v>
      </c>
    </row>
    <row r="220" spans="1:8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40">
        <v>843.8</v>
      </c>
    </row>
    <row r="221" spans="1:8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40">
        <v>841.4</v>
      </c>
    </row>
    <row r="222" spans="1:8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40">
        <v>2.4</v>
      </c>
    </row>
    <row r="223" spans="1:8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40">
        <v>90.7</v>
      </c>
    </row>
    <row r="224" spans="1:8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40">
        <v>90.7</v>
      </c>
    </row>
    <row r="225" spans="1:11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40">
        <v>2.5</v>
      </c>
    </row>
    <row r="226" spans="1:11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40">
        <v>0.8</v>
      </c>
    </row>
    <row r="227" spans="1:11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40">
        <v>1.7</v>
      </c>
    </row>
    <row r="228" spans="1:11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31">
        <v>5103.3</v>
      </c>
    </row>
    <row r="229" spans="1:11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40">
        <v>5103.3</v>
      </c>
    </row>
    <row r="230" spans="1:11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40">
        <v>5103.3</v>
      </c>
    </row>
    <row r="231" spans="1:11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40">
        <v>4464.2</v>
      </c>
    </row>
    <row r="232" spans="1:11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40">
        <v>4461.7</v>
      </c>
    </row>
    <row r="233" spans="1:11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40">
        <v>2.5</v>
      </c>
    </row>
    <row r="234" spans="1:11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40">
        <v>619.6</v>
      </c>
    </row>
    <row r="235" spans="1:11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40">
        <v>619.6</v>
      </c>
    </row>
    <row r="236" spans="1:11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40">
        <v>19.5</v>
      </c>
    </row>
    <row r="237" spans="1:11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40">
        <v>2.2000000000000002</v>
      </c>
    </row>
    <row r="238" spans="1:11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66">
        <v>17.3</v>
      </c>
    </row>
    <row r="239" spans="1:11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46">
        <f>H240+H272+H282+H281</f>
        <v>133981.29999999999</v>
      </c>
      <c r="I239" s="146">
        <f>I240+I272+I282+I281</f>
        <v>133861.4</v>
      </c>
      <c r="J239" s="139">
        <f t="shared" ref="J239:J240" si="10">I239-H239</f>
        <v>-119.89999999999418</v>
      </c>
      <c r="K239" s="140">
        <f t="shared" ref="K239:K240" si="11">SUM(I239/H239*100)</f>
        <v>99.91050989951583</v>
      </c>
    </row>
    <row r="240" spans="1:11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43">
        <v>106222.39999999999</v>
      </c>
      <c r="I240" s="143">
        <v>106105.60000000001</v>
      </c>
      <c r="J240" s="139">
        <f t="shared" si="10"/>
        <v>-116.79999999998836</v>
      </c>
      <c r="K240" s="144">
        <f t="shared" si="11"/>
        <v>99.890042025034276</v>
      </c>
    </row>
    <row r="241" spans="1:8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43">
        <f>H242+H252+H259</f>
        <v>25899.4</v>
      </c>
    </row>
    <row r="242" spans="1:8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31">
        <f>H243+H246+H249</f>
        <v>18400.5</v>
      </c>
    </row>
    <row r="243" spans="1:8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31">
        <f>H244</f>
        <v>236.6</v>
      </c>
    </row>
    <row r="244" spans="1:8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31">
        <f>H245</f>
        <v>236.6</v>
      </c>
    </row>
    <row r="245" spans="1:8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31">
        <v>236.6</v>
      </c>
    </row>
    <row r="246" spans="1:8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31">
        <f>H247</f>
        <v>89</v>
      </c>
    </row>
    <row r="247" spans="1:8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31">
        <f>H248</f>
        <v>89</v>
      </c>
    </row>
    <row r="248" spans="1:8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31">
        <v>89</v>
      </c>
    </row>
    <row r="249" spans="1:8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31">
        <f>H250</f>
        <v>18074.900000000001</v>
      </c>
    </row>
    <row r="250" spans="1:8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31">
        <f>H251</f>
        <v>18074.900000000001</v>
      </c>
    </row>
    <row r="251" spans="1:8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31">
        <v>18074.900000000001</v>
      </c>
    </row>
    <row r="252" spans="1:8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31">
        <f>H253+H256</f>
        <v>758.9</v>
      </c>
    </row>
    <row r="253" spans="1:8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31">
        <f>H254</f>
        <v>43.4</v>
      </c>
    </row>
    <row r="254" spans="1:8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31">
        <f>H255</f>
        <v>43.4</v>
      </c>
    </row>
    <row r="255" spans="1:8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31">
        <v>43.4</v>
      </c>
    </row>
    <row r="256" spans="1:8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31">
        <f>H257</f>
        <v>715.5</v>
      </c>
    </row>
    <row r="257" spans="1:11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31">
        <f>H258</f>
        <v>715.5</v>
      </c>
    </row>
    <row r="258" spans="1:11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31">
        <v>715.5</v>
      </c>
    </row>
    <row r="259" spans="1:11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31">
        <f>H260+H269</f>
        <v>6740</v>
      </c>
    </row>
    <row r="260" spans="1:11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31">
        <f>H261</f>
        <v>196.4</v>
      </c>
    </row>
    <row r="261" spans="1:11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31">
        <f>H262</f>
        <v>196.4</v>
      </c>
    </row>
    <row r="262" spans="1:11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31">
        <f>H265+H266</f>
        <v>196.4</v>
      </c>
    </row>
    <row r="263" spans="1:11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31">
        <f>H264</f>
        <v>99</v>
      </c>
    </row>
    <row r="264" spans="1:11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31">
        <f>H265</f>
        <v>99</v>
      </c>
    </row>
    <row r="265" spans="1:11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31">
        <v>99</v>
      </c>
    </row>
    <row r="266" spans="1:11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31">
        <f>H267</f>
        <v>97.4</v>
      </c>
    </row>
    <row r="267" spans="1:11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31">
        <f>H268</f>
        <v>97.4</v>
      </c>
    </row>
    <row r="268" spans="1:11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31">
        <v>97.4</v>
      </c>
    </row>
    <row r="269" spans="1:11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31">
        <f>H270</f>
        <v>6543.6</v>
      </c>
    </row>
    <row r="270" spans="1:11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31">
        <f>H271</f>
        <v>6543.6</v>
      </c>
    </row>
    <row r="271" spans="1:11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38">
        <v>6543.6</v>
      </c>
    </row>
    <row r="272" spans="1:11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40"/>
      <c r="I272" s="78"/>
      <c r="J272" s="79"/>
      <c r="K272" s="80"/>
    </row>
    <row r="273" spans="1:11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43">
        <f>H274</f>
        <v>983.2</v>
      </c>
    </row>
    <row r="274" spans="1:11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31">
        <f>H275+H278</f>
        <v>983.2</v>
      </c>
    </row>
    <row r="275" spans="1:11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31">
        <f>H276</f>
        <v>50.5</v>
      </c>
    </row>
    <row r="276" spans="1:11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31">
        <f>H277</f>
        <v>50.5</v>
      </c>
    </row>
    <row r="277" spans="1:11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31">
        <v>50.5</v>
      </c>
    </row>
    <row r="278" spans="1:11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31">
        <f>H279</f>
        <v>932.7</v>
      </c>
    </row>
    <row r="279" spans="1:11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31">
        <f>H280</f>
        <v>932.7</v>
      </c>
    </row>
    <row r="280" spans="1:11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38">
        <v>932.7</v>
      </c>
    </row>
    <row r="281" spans="1:11" s="134" customFormat="1" ht="15.75" x14ac:dyDescent="0.2">
      <c r="A281" s="34"/>
      <c r="B281" s="135" t="s">
        <v>50</v>
      </c>
      <c r="C281" s="54"/>
      <c r="D281" s="22" t="s">
        <v>47</v>
      </c>
      <c r="E281" s="131" t="s">
        <v>36</v>
      </c>
      <c r="F281" s="98"/>
      <c r="G281" s="84"/>
      <c r="H281" s="142">
        <v>2137.5</v>
      </c>
      <c r="I281" s="144">
        <v>2137.5</v>
      </c>
      <c r="J281" s="139">
        <f t="shared" ref="J281:J282" si="12">I281-H281</f>
        <v>0</v>
      </c>
      <c r="K281" s="144">
        <f t="shared" ref="K281" si="13">SUM(I281/H281*100)</f>
        <v>100</v>
      </c>
    </row>
    <row r="282" spans="1:11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43">
        <v>25621.4</v>
      </c>
      <c r="I282" s="143">
        <v>25618.3</v>
      </c>
      <c r="J282" s="139">
        <f t="shared" si="12"/>
        <v>-3.1000000000021828</v>
      </c>
      <c r="K282" s="144">
        <f>SUM(I282/H282*100)</f>
        <v>99.987900739225793</v>
      </c>
    </row>
    <row r="283" spans="1:11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43">
        <f>H284</f>
        <v>3084.4999999999995</v>
      </c>
    </row>
    <row r="284" spans="1:11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31">
        <f>H285+H292</f>
        <v>3084.4999999999995</v>
      </c>
    </row>
    <row r="285" spans="1:11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31">
        <f>H286+H288+H290</f>
        <v>909.1</v>
      </c>
    </row>
    <row r="286" spans="1:11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31">
        <f>H287</f>
        <v>873.4</v>
      </c>
    </row>
    <row r="287" spans="1:11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31">
        <v>873.4</v>
      </c>
    </row>
    <row r="288" spans="1:11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31">
        <f>H289</f>
        <v>34.6</v>
      </c>
    </row>
    <row r="289" spans="1:11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31">
        <v>34.6</v>
      </c>
    </row>
    <row r="290" spans="1:11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31">
        <f>H291</f>
        <v>1.1000000000000001</v>
      </c>
    </row>
    <row r="291" spans="1:11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31">
        <v>1.1000000000000001</v>
      </c>
    </row>
    <row r="292" spans="1:11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31">
        <f>H293+H295+H297</f>
        <v>2175.3999999999996</v>
      </c>
    </row>
    <row r="293" spans="1:11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31">
        <f>H294</f>
        <v>1889.1</v>
      </c>
    </row>
    <row r="294" spans="1:11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31">
        <v>1889.1</v>
      </c>
    </row>
    <row r="295" spans="1:11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31">
        <f>H296</f>
        <v>283.7</v>
      </c>
    </row>
    <row r="296" spans="1:11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31">
        <v>283.7</v>
      </c>
    </row>
    <row r="297" spans="1:11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31">
        <f>H298+H299</f>
        <v>2.6</v>
      </c>
    </row>
    <row r="298" spans="1:11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31">
        <v>0.6</v>
      </c>
    </row>
    <row r="299" spans="1:11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38">
        <v>2</v>
      </c>
    </row>
    <row r="300" spans="1:11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46">
        <f t="shared" ref="H300:I300" si="14">H301+H306+H312+H332+H302</f>
        <v>137791.00000000003</v>
      </c>
      <c r="I300" s="146">
        <f t="shared" si="14"/>
        <v>109982.39999999999</v>
      </c>
      <c r="J300" s="139">
        <f t="shared" ref="J300:J301" si="15">I300-H300</f>
        <v>-27808.600000000035</v>
      </c>
      <c r="K300" s="140">
        <f t="shared" ref="K300:K301" si="16">SUM(I300/H300*100)</f>
        <v>79.81827550420563</v>
      </c>
    </row>
    <row r="301" spans="1:11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43">
        <v>3323.4</v>
      </c>
      <c r="I301" s="143">
        <v>3323.4</v>
      </c>
      <c r="J301" s="139">
        <f t="shared" si="15"/>
        <v>0</v>
      </c>
      <c r="K301" s="144">
        <f t="shared" si="16"/>
        <v>100</v>
      </c>
    </row>
    <row r="302" spans="1:11" ht="20.25" hidden="1" customHeight="1" x14ac:dyDescent="0.2">
      <c r="A302" s="15"/>
      <c r="B302" s="78" t="s">
        <v>188</v>
      </c>
      <c r="C302" s="22">
        <v>908</v>
      </c>
      <c r="D302" s="74" t="s">
        <v>10</v>
      </c>
      <c r="E302" s="131" t="s">
        <v>36</v>
      </c>
      <c r="F302" s="91">
        <v>6170000</v>
      </c>
      <c r="G302" s="39"/>
      <c r="H302" s="133">
        <v>0</v>
      </c>
      <c r="I302" s="132">
        <v>0</v>
      </c>
      <c r="J302" s="79" t="e">
        <f>#REF!/H302*100</f>
        <v>#REF!</v>
      </c>
      <c r="K302" s="80" t="e">
        <f t="shared" ref="K302" si="17">SUM(I302/H302*100)</f>
        <v>#DIV/0!</v>
      </c>
    </row>
    <row r="303" spans="1:11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40">
        <f>H304</f>
        <v>0</v>
      </c>
    </row>
    <row r="304" spans="1:11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40">
        <f>H305</f>
        <v>0</v>
      </c>
    </row>
    <row r="305" spans="1:11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66">
        <v>0</v>
      </c>
    </row>
    <row r="306" spans="1:11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43">
        <v>16255.3</v>
      </c>
      <c r="I306" s="143">
        <v>13177</v>
      </c>
      <c r="J306" s="139">
        <f>I306-H306</f>
        <v>-3078.2999999999993</v>
      </c>
      <c r="K306" s="144">
        <f>SUM(I306/H306*100)</f>
        <v>81.062791827896135</v>
      </c>
    </row>
    <row r="307" spans="1:11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75">
        <f>H308</f>
        <v>405</v>
      </c>
    </row>
    <row r="308" spans="1:11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40">
        <f>H309</f>
        <v>405</v>
      </c>
    </row>
    <row r="309" spans="1:11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40">
        <f>H310</f>
        <v>405</v>
      </c>
    </row>
    <row r="310" spans="1:11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8">
        <f>H311</f>
        <v>405</v>
      </c>
    </row>
    <row r="311" spans="1:11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67">
        <v>405</v>
      </c>
    </row>
    <row r="312" spans="1:11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43">
        <v>116962.1</v>
      </c>
      <c r="I312" s="143">
        <v>92352.1</v>
      </c>
      <c r="J312" s="139">
        <f>I312-H312</f>
        <v>-24610</v>
      </c>
      <c r="K312" s="144">
        <f>SUM(I312/H312*100)</f>
        <v>78.95899611925573</v>
      </c>
    </row>
    <row r="313" spans="1:11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43">
        <v>2262.1</v>
      </c>
    </row>
    <row r="314" spans="1:11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31">
        <v>2262.1</v>
      </c>
    </row>
    <row r="315" spans="1:11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31">
        <v>2262.1</v>
      </c>
    </row>
    <row r="316" spans="1:11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31">
        <v>2262.1</v>
      </c>
    </row>
    <row r="317" spans="1:11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31">
        <v>2262.1</v>
      </c>
    </row>
    <row r="318" spans="1:11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31">
        <v>2262.1</v>
      </c>
    </row>
    <row r="319" spans="1:11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31">
        <v>6332.2</v>
      </c>
    </row>
    <row r="320" spans="1:11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31">
        <v>914</v>
      </c>
    </row>
    <row r="321" spans="1:11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31">
        <v>914</v>
      </c>
    </row>
    <row r="322" spans="1:11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31">
        <v>914</v>
      </c>
    </row>
    <row r="323" spans="1:11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31">
        <v>5382</v>
      </c>
    </row>
    <row r="324" spans="1:11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31">
        <v>5382</v>
      </c>
    </row>
    <row r="325" spans="1:11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31">
        <v>5382</v>
      </c>
    </row>
    <row r="326" spans="1:11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31">
        <v>16.2</v>
      </c>
    </row>
    <row r="327" spans="1:11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31">
        <v>16.2</v>
      </c>
    </row>
    <row r="328" spans="1:11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31">
        <v>16.2</v>
      </c>
    </row>
    <row r="329" spans="1:11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31">
        <v>20</v>
      </c>
    </row>
    <row r="330" spans="1:11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31">
        <v>20</v>
      </c>
    </row>
    <row r="331" spans="1:11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38">
        <v>20</v>
      </c>
    </row>
    <row r="332" spans="1:11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2">
        <v>1250.2</v>
      </c>
      <c r="I332" s="143">
        <v>1129.9000000000001</v>
      </c>
      <c r="J332" s="139">
        <f>I332-H332</f>
        <v>-120.29999999999995</v>
      </c>
      <c r="K332" s="144">
        <f>SUM(I332/H332*100)</f>
        <v>90.377539593665006</v>
      </c>
    </row>
    <row r="333" spans="1:11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75">
        <v>329</v>
      </c>
    </row>
    <row r="334" spans="1:11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40">
        <v>329</v>
      </c>
    </row>
    <row r="335" spans="1:11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40">
        <v>329</v>
      </c>
    </row>
    <row r="336" spans="1:11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66">
        <v>329</v>
      </c>
    </row>
    <row r="337" spans="1:11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46">
        <f t="shared" ref="H337:I337" si="18">H338+H339</f>
        <v>0</v>
      </c>
      <c r="I337" s="146">
        <f t="shared" si="18"/>
        <v>0</v>
      </c>
      <c r="J337" s="139">
        <f t="shared" ref="J337:J341" si="19">I337-H337</f>
        <v>0</v>
      </c>
      <c r="K337" s="140">
        <v>0</v>
      </c>
    </row>
    <row r="338" spans="1:11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2">
        <v>0</v>
      </c>
      <c r="I338" s="143">
        <v>0</v>
      </c>
      <c r="J338" s="139">
        <f t="shared" si="19"/>
        <v>0</v>
      </c>
      <c r="K338" s="144">
        <v>0</v>
      </c>
    </row>
    <row r="339" spans="1:11" ht="15.75" customHeight="1" x14ac:dyDescent="0.2">
      <c r="A339" s="15"/>
      <c r="B339" s="130" t="s">
        <v>181</v>
      </c>
      <c r="C339" s="22">
        <v>908</v>
      </c>
      <c r="D339" s="74" t="s">
        <v>64</v>
      </c>
      <c r="E339" s="131" t="s">
        <v>36</v>
      </c>
      <c r="F339" s="91" t="s">
        <v>156</v>
      </c>
      <c r="G339" s="39"/>
      <c r="H339" s="153">
        <v>0</v>
      </c>
      <c r="I339" s="143">
        <v>0</v>
      </c>
      <c r="J339" s="139">
        <f t="shared" si="19"/>
        <v>0</v>
      </c>
      <c r="K339" s="154">
        <v>0</v>
      </c>
    </row>
    <row r="340" spans="1:11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46">
        <f>H341</f>
        <v>10451</v>
      </c>
      <c r="I340" s="146">
        <f>I341</f>
        <v>10451</v>
      </c>
      <c r="J340" s="139">
        <f t="shared" si="19"/>
        <v>0</v>
      </c>
      <c r="K340" s="140">
        <f t="shared" ref="K340:K341" si="20">SUM(I340/H340*100)</f>
        <v>100</v>
      </c>
    </row>
    <row r="341" spans="1:11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2">
        <v>10451</v>
      </c>
      <c r="I341" s="143">
        <v>10451</v>
      </c>
      <c r="J341" s="139">
        <f t="shared" si="19"/>
        <v>0</v>
      </c>
      <c r="K341" s="144">
        <f t="shared" si="20"/>
        <v>100</v>
      </c>
    </row>
    <row r="342" spans="1:11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75">
        <f>H343</f>
        <v>1552.7</v>
      </c>
    </row>
    <row r="343" spans="1:11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40">
        <f>H344</f>
        <v>1552.7</v>
      </c>
    </row>
    <row r="344" spans="1:11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40">
        <f>H345</f>
        <v>1552.7</v>
      </c>
    </row>
    <row r="345" spans="1:11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66">
        <v>1552.7</v>
      </c>
    </row>
    <row r="346" spans="1:11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43">
        <f>H347</f>
        <v>1018</v>
      </c>
    </row>
    <row r="347" spans="1:11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31">
        <f>H348</f>
        <v>1018</v>
      </c>
    </row>
    <row r="348" spans="1:11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31">
        <f>H349</f>
        <v>1018</v>
      </c>
    </row>
    <row r="349" spans="1:11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31">
        <f>H350</f>
        <v>1018</v>
      </c>
    </row>
    <row r="350" spans="1:11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38">
        <v>1018</v>
      </c>
    </row>
    <row r="351" spans="1:11" s="134" customFormat="1" ht="15.75" x14ac:dyDescent="0.2">
      <c r="A351" s="34"/>
      <c r="B351" s="136" t="s">
        <v>67</v>
      </c>
      <c r="C351" s="54"/>
      <c r="D351" s="124">
        <v>13</v>
      </c>
      <c r="E351" s="22"/>
      <c r="F351" s="98"/>
      <c r="G351" s="84"/>
      <c r="H351" s="139">
        <f>H352</f>
        <v>0.9</v>
      </c>
      <c r="I351" s="124">
        <f>I352</f>
        <v>0.9</v>
      </c>
      <c r="J351" s="139">
        <f t="shared" ref="J351:J356" si="21">I351-H351</f>
        <v>0</v>
      </c>
      <c r="K351" s="140">
        <f t="shared" ref="K351:K352" si="22">SUM(I351/H351*100)</f>
        <v>100</v>
      </c>
    </row>
    <row r="352" spans="1:11" s="134" customFormat="1" ht="15.75" x14ac:dyDescent="0.2">
      <c r="A352" s="34"/>
      <c r="B352" s="135" t="s">
        <v>67</v>
      </c>
      <c r="C352" s="54"/>
      <c r="D352" s="22">
        <v>13</v>
      </c>
      <c r="E352" s="24" t="s">
        <v>25</v>
      </c>
      <c r="F352" s="98"/>
      <c r="G352" s="84"/>
      <c r="H352" s="142">
        <v>0.9</v>
      </c>
      <c r="I352" s="125">
        <v>0.9</v>
      </c>
      <c r="J352" s="139">
        <f t="shared" si="21"/>
        <v>0</v>
      </c>
      <c r="K352" s="144">
        <f t="shared" si="22"/>
        <v>100</v>
      </c>
    </row>
    <row r="353" spans="1:11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50">
        <f>H354+H355+H356</f>
        <v>28914.9</v>
      </c>
      <c r="I353" s="150">
        <f>I354+I355+I356</f>
        <v>28914.9</v>
      </c>
      <c r="J353" s="139">
        <f t="shared" si="21"/>
        <v>0</v>
      </c>
      <c r="K353" s="140">
        <f t="shared" ref="K353:K354" si="23">SUM(I353/H353*100)</f>
        <v>100</v>
      </c>
    </row>
    <row r="354" spans="1:11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45">
        <v>14563</v>
      </c>
      <c r="I354" s="143">
        <v>14563</v>
      </c>
      <c r="J354" s="139">
        <f t="shared" si="21"/>
        <v>0</v>
      </c>
      <c r="K354" s="144">
        <f t="shared" si="23"/>
        <v>100</v>
      </c>
    </row>
    <row r="355" spans="1:11" ht="16.5" customHeight="1" x14ac:dyDescent="0.2">
      <c r="B355" s="78" t="s">
        <v>184</v>
      </c>
      <c r="D355" s="125">
        <v>14</v>
      </c>
      <c r="E355" s="118" t="s">
        <v>36</v>
      </c>
      <c r="F355" s="129"/>
      <c r="G355" s="129"/>
      <c r="H355" s="145">
        <v>2171</v>
      </c>
      <c r="I355" s="144">
        <v>2171</v>
      </c>
      <c r="J355" s="139">
        <f t="shared" si="21"/>
        <v>0</v>
      </c>
      <c r="K355" s="144">
        <f t="shared" ref="K355" si="24">SUM(I355/H355*100)</f>
        <v>100</v>
      </c>
    </row>
    <row r="356" spans="1:11" ht="19.5" customHeight="1" x14ac:dyDescent="0.2">
      <c r="B356" s="78" t="s">
        <v>185</v>
      </c>
      <c r="D356" s="125">
        <v>14</v>
      </c>
      <c r="E356" s="118" t="s">
        <v>37</v>
      </c>
      <c r="H356" s="145">
        <v>12180.9</v>
      </c>
      <c r="I356" s="143">
        <v>12180.9</v>
      </c>
      <c r="J356" s="139">
        <f t="shared" si="21"/>
        <v>0</v>
      </c>
      <c r="K356" s="144">
        <f t="shared" ref="K356" si="25">SUM(I356/H356*100)</f>
        <v>100</v>
      </c>
    </row>
    <row r="358" spans="1:11" x14ac:dyDescent="0.2">
      <c r="I358" s="137"/>
    </row>
  </sheetData>
  <autoFilter ref="A7:H354">
    <filterColumn colId="5">
      <filters blank="1"/>
    </filterColumn>
  </autoFilter>
  <mergeCells count="4">
    <mergeCell ref="I2:K3"/>
    <mergeCell ref="A6:H6"/>
    <mergeCell ref="J5:K5"/>
    <mergeCell ref="B4:J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2025-01-29T08:49:42Z</dcterms:modified>
</cp:coreProperties>
</file>