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120" yWindow="240" windowWidth="9720" windowHeight="7200"/>
  </bookViews>
  <sheets>
    <sheet name="Лист2" sheetId="4" r:id="rId1"/>
  </sheets>
  <calcPr calcId="145621"/>
</workbook>
</file>

<file path=xl/calcChain.xml><?xml version="1.0" encoding="utf-8"?>
<calcChain xmlns="http://schemas.openxmlformats.org/spreadsheetml/2006/main">
  <c r="E71" i="4" l="1"/>
  <c r="E50" i="4"/>
  <c r="E51" i="4"/>
  <c r="E14" i="4"/>
  <c r="E17" i="4"/>
  <c r="E16" i="4" s="1"/>
  <c r="E23" i="4"/>
  <c r="E22" i="4" s="1"/>
  <c r="E29" i="4"/>
  <c r="E31" i="4"/>
  <c r="E33" i="4"/>
  <c r="E36" i="4"/>
  <c r="E35" i="4" s="1"/>
  <c r="E40" i="4"/>
  <c r="E43" i="4"/>
  <c r="E45" i="4"/>
  <c r="E52" i="4"/>
  <c r="E55" i="4"/>
  <c r="E67" i="4"/>
  <c r="E13" i="4" l="1"/>
  <c r="E12" i="4" s="1"/>
  <c r="F56" i="4"/>
  <c r="F57" i="4"/>
  <c r="F58" i="4"/>
  <c r="F59" i="4"/>
  <c r="F60" i="4"/>
  <c r="F61" i="4"/>
  <c r="F62" i="4"/>
  <c r="F63" i="4"/>
  <c r="F64" i="4"/>
  <c r="F65" i="4"/>
  <c r="F66" i="4"/>
  <c r="D43" i="4"/>
  <c r="D52" i="4"/>
  <c r="D71" i="4"/>
  <c r="D67" i="4"/>
  <c r="D55" i="4"/>
  <c r="F73" i="4"/>
  <c r="D51" i="4" l="1"/>
  <c r="F52" i="4"/>
  <c r="F54" i="4"/>
  <c r="D40" i="4"/>
  <c r="D14" i="4"/>
  <c r="D17" i="4"/>
  <c r="D16" i="4" s="1"/>
  <c r="D23" i="4"/>
  <c r="D22" i="4" s="1"/>
  <c r="D29" i="4"/>
  <c r="D31" i="4"/>
  <c r="D33" i="4"/>
  <c r="D36" i="4"/>
  <c r="D35" i="4" s="1"/>
  <c r="D45" i="4"/>
  <c r="D50" i="4" l="1"/>
  <c r="D13" i="4"/>
  <c r="F46" i="4"/>
  <c r="F47" i="4"/>
  <c r="D12" i="4" l="1"/>
  <c r="F42" i="4"/>
  <c r="F48" i="4"/>
  <c r="F53" i="4"/>
  <c r="F68" i="4"/>
  <c r="F69" i="4"/>
  <c r="F70" i="4"/>
  <c r="F72" i="4"/>
  <c r="F74" i="4"/>
  <c r="F75" i="4"/>
  <c r="F76" i="4"/>
  <c r="F41" i="4"/>
  <c r="F39" i="4"/>
  <c r="F37" i="4"/>
  <c r="F15" i="4"/>
  <c r="F18" i="4"/>
  <c r="F19" i="4"/>
  <c r="F20" i="4"/>
  <c r="F21" i="4"/>
  <c r="F24" i="4"/>
  <c r="F25" i="4"/>
  <c r="F27" i="4"/>
  <c r="F28" i="4"/>
  <c r="F30" i="4"/>
  <c r="F32" i="4"/>
  <c r="F34" i="4"/>
  <c r="F71" i="4" l="1"/>
  <c r="F55" i="4"/>
  <c r="F40" i="4"/>
  <c r="F67" i="4" l="1"/>
  <c r="F45" i="4"/>
  <c r="F51" i="4" l="1"/>
  <c r="F50" i="4"/>
  <c r="F23" i="4" l="1"/>
  <c r="F22" i="4"/>
  <c r="F17" i="4"/>
  <c r="F16" i="4" l="1"/>
  <c r="F35" i="4" l="1"/>
  <c r="F14" i="4" l="1"/>
  <c r="F29" i="4"/>
  <c r="F31" i="4"/>
  <c r="F33" i="4"/>
  <c r="F36" i="4" l="1"/>
  <c r="F13" i="4" l="1"/>
  <c r="F12" i="4" l="1"/>
</calcChain>
</file>

<file path=xl/sharedStrings.xml><?xml version="1.0" encoding="utf-8"?>
<sst xmlns="http://schemas.openxmlformats.org/spreadsheetml/2006/main" count="147" uniqueCount="147">
  <si>
    <t>ВСЕГО ДОХОДОВ</t>
  </si>
  <si>
    <t>1 00 00000 00 0000 000</t>
  </si>
  <si>
    <t xml:space="preserve">Доходы налоговые и неналоговые 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</si>
  <si>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</si>
  <si>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</si>
  <si>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</si>
  <si>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</si>
  <si>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Налоги на совокупный доход</t>
  </si>
  <si>
    <t>1 05 01000 01 0000 110</t>
  </si>
  <si>
    <t>Единый налог на вмененный доход для отдельных видов деятельности</t>
  </si>
  <si>
    <t>1 05 03000 01 0000 110</t>
  </si>
  <si>
    <t>Единый сельскохозяйственный налог</t>
  </si>
  <si>
    <t xml:space="preserve">Налоги на имущество </t>
  </si>
  <si>
    <t>1 06 02000 02 0000 110</t>
  </si>
  <si>
    <t>Налоги на имущество организаций</t>
  </si>
  <si>
    <t>Налоги, сборы и регулярные платежи за пользование природными ресурсами</t>
  </si>
  <si>
    <t>1 07 01020 01 0000 110</t>
  </si>
  <si>
    <t>Налог на добычу общераспространенных полезных ископаемых</t>
  </si>
  <si>
    <t>Государственная пошлина</t>
  </si>
  <si>
    <t>1 08 03000 01 0000 110</t>
  </si>
  <si>
    <t>Госпошлина по делам, рассматриваемым в судах общей юрисдикции, мировыми судьями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</si>
  <si>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</si>
  <si>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</si>
  <si>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1 11 05035 05 0000 120</t>
  </si>
  <si>
    <t>Доходы от сдачи в аренду имущества,  находящегося в оперативном управлении органов муниципальных районов  и созданных ими  учреждений (за исключением  имущества  муниципальных  автономных учреждений)</t>
  </si>
  <si>
    <t>1 12 00000 00 0000 000</t>
  </si>
  <si>
    <t>Платежи при пользовании природными ресурсами</t>
  </si>
  <si>
    <t>Плата за негативное воздействие на окружающую среду</t>
  </si>
  <si>
    <t>200  00000 00 0000 000</t>
  </si>
  <si>
    <t>БЕЗВОЗМЕЗДНЫЕ ПОСТУПЛЕНИЯ</t>
  </si>
  <si>
    <t>202  00000 00 0000 000</t>
  </si>
  <si>
    <t xml:space="preserve">Безвозмездные поступления от других бюджетов бюджетной системы Российской Федерации </t>
  </si>
  <si>
    <t>Дотации бюджетам муниципальных районов на поддержку мер по обеспечению сбалансированности бюджетов</t>
  </si>
  <si>
    <t>Субвенции от других бюджетов бюджетной системы РФ</t>
  </si>
  <si>
    <t>(тыс.руб)</t>
  </si>
  <si>
    <t>Доходы, получаемые в виде арендной платы за земельные участки, государственная собственность   на которые не разграничена и которые расположены в границах поселений , а также средства от продажи права на заключение договоров аренды указаных земельных участков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</si>
  <si>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козенных)</t>
  </si>
  <si>
    <t>1 14 00000 00 0000 000</t>
  </si>
  <si>
    <t>Штрафы, Санкции. Возмещение ущерба</t>
  </si>
  <si>
    <t>Налог взимаемый с налогоплательщиков, выбравших в качестве объекта налогооблажения доходы</t>
  </si>
  <si>
    <t>Налог взимаемый с налогоплательщиков, выбравших в качестве объекта налогооблажения доходы, уменьшеные на величину расходов</t>
  </si>
  <si>
    <t>Иные межбюджетные трансферты</t>
  </si>
  <si>
    <t xml:space="preserve">Приложение №1 </t>
  </si>
  <si>
    <t xml:space="preserve">муниципального образования </t>
  </si>
  <si>
    <t>"Шовгеновский район"</t>
  </si>
  <si>
    <t>классификации операций сектора государственного управления, относящихся к доходам бюджета муниципального образования "Шовгеновский район"</t>
  </si>
  <si>
    <t>Код бюджетной классификации Российской Федерации</t>
  </si>
  <si>
    <t>Наименование доходов</t>
  </si>
  <si>
    <t>Уточненный
план(по отчету)</t>
  </si>
  <si>
    <t>Процент исполнения к уточненному плану</t>
  </si>
  <si>
    <t>Налог, взимаемый в связи с применением упрощенной системы налогооблажения</t>
  </si>
  <si>
    <t>1 03 00000 00 0000 000</t>
  </si>
  <si>
    <t>1 03 02000 00 0000 000</t>
  </si>
  <si>
    <t>1 03 02230 01 0000 110</t>
  </si>
  <si>
    <t>1 03 02240 01 0000 110</t>
  </si>
  <si>
    <t>1 03 02250 01 0000 110</t>
  </si>
  <si>
    <t>1 03 02260 01 0000 110</t>
  </si>
  <si>
    <t>Акцизы по подакцизным товарам (продукции), производимые на территории РФ</t>
  </si>
  <si>
    <t>Доходы от уплаты акцизов на дизельное топливо,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</si>
  <si>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</si>
  <si>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</si>
  <si>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</si>
  <si>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1 05 00000 00 0000 110</t>
  </si>
  <si>
    <t>1 06 00000 00 0000 110</t>
  </si>
  <si>
    <t>1 07 00000 00 0000 110</t>
  </si>
  <si>
    <t>1 08 00000 00 0000 110</t>
  </si>
  <si>
    <t>1 11 00000 00 0000 120</t>
  </si>
  <si>
    <t>1 16 00000 00 0000 140</t>
  </si>
  <si>
    <t>1 11 05013 10 0000 120</t>
  </si>
  <si>
    <t>1 13 00000 00 0000 130</t>
  </si>
  <si>
    <t>ДОХОДЫ ОТ ОКАЗАНИЯ ПЛАТНЫХ УСЛУГ (РАБОТ) И 
КОМПЕНСАЦИИ ЗАТРАТ ГОСУДАРСТВА</t>
  </si>
  <si>
    <t>ДОХОДЫ ОТ ПРОДАЖИ МАТЕРИАЛЬНЫХ И 
НЕМАТЕРИАЛЬНЫХ АКТИВОВ</t>
  </si>
  <si>
    <t>Доходы от продажи земельных
 участков, государственная собственность на которые не разграничена и которые расположены в границах сельских поселений</t>
  </si>
  <si>
    <t>1 14 06013 10 0000 430</t>
  </si>
  <si>
    <t>Субсидии бюджетам муниципальных районов на реализацию мероприятий по обеспечению жильем молодых семей</t>
  </si>
  <si>
    <t>Прочие субсидии бюджетам муниципальных районов</t>
  </si>
  <si>
    <t>Прочие межбюджетные трансферты, передаваемые бюджетам муниципальных районов</t>
  </si>
  <si>
    <t>202 15001 05 0000 150</t>
  </si>
  <si>
    <t>202 25497 05 0000 150</t>
  </si>
  <si>
    <t>202 25519 05 0000 150</t>
  </si>
  <si>
    <t>202 25555 05 0000 150</t>
  </si>
  <si>
    <t>202 30024 05 0000 150</t>
  </si>
  <si>
    <t>202 30029 05 0000 150</t>
  </si>
  <si>
    <t>202 35082 05 0000 150</t>
  </si>
  <si>
    <t>202 40000 00 0000 150</t>
  </si>
  <si>
    <t>202 40014 05 0000 150</t>
  </si>
  <si>
    <t>202 49999 05 0000 150</t>
  </si>
  <si>
    <t>1 05 04000 02 0000 110</t>
  </si>
  <si>
    <t xml:space="preserve">Налог, взимаемый в связи с применением патентной
 системы налогообложения, зачисляемый в бюджеты муниципальных районов </t>
  </si>
  <si>
    <t>Налоги на товары (работы, услуги), реализуемые на территории РФ</t>
  </si>
  <si>
    <t>202 25576 05 0000 150</t>
  </si>
  <si>
    <t>202  30000 00 0000 150</t>
  </si>
  <si>
    <t>202 45303 05 0000 150</t>
  </si>
  <si>
    <t>1 13 02995 05 0000 130</t>
  </si>
  <si>
    <t>1 17 00000 00 0000 180</t>
  </si>
  <si>
    <t>ПРОЧИЕ НЕНАЛОГОВЫЕ ДОХОДЫ</t>
  </si>
  <si>
    <t xml:space="preserve">Доходы бюджета муниципального образования МО "Шовгеновский район" за первый квартал по кодам видов доходов, подвидов доходов,
 классификации операции
</t>
  </si>
  <si>
    <t>1 14 02053 05 0000 410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</si>
  <si>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</si>
  <si>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Плата за размещение отходовпроизводства и потребления</t>
  </si>
  <si>
    <t>1 12 01010 01 0000 120</t>
  </si>
  <si>
    <t>1 12 01040 01 0000 120</t>
  </si>
  <si>
    <t>Дотации бюджетам муниципальных районов 
на выравнивание бюджетной обеспеченности</t>
  </si>
  <si>
    <t>202  20000 00 0000 150</t>
  </si>
  <si>
    <t>Субсидии бюджетам бюджетной 
системы Российской Федерации (межбюджетные субсидии)</t>
  </si>
  <si>
    <t>202  25179 05 0000 150</t>
  </si>
  <si>
    <t>Субсидии местным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</si>
  <si>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202 25304 00 0000 150</t>
  </si>
  <si>
    <t>Субсидии бюджетам муниципальных районов на
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</si>
  <si>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202 25467 05 0000 150</t>
  </si>
  <si>
    <t>Субсидии местным бюджетам на обеспечение развития и укрепления материально-технической базы муниципальных домов культуры в населенных пунктах с числом жителей до 50 тысяч человек</t>
  </si>
  <si>
    <t>Субсидии бюджетам муниципальных районов на государственную поддержку отрасли культуры</t>
  </si>
  <si>
    <t>Субсидии бюджетам муниципальных районов на реализацию программ формирования современной городской среды</t>
  </si>
  <si>
    <t>Субсидии бюджетам муниципальных районов на обеспечение комплексного развития сельских территорий (современный облик сельских территорий)</t>
  </si>
  <si>
    <t>202 29999 05 0000 150</t>
  </si>
  <si>
    <t>Субвенции бюджетам муниципальных 
районов на выполнение передаваемых полномочий субъектов Российской Федерации</t>
  </si>
  <si>
    <t>Субвенции бюджетам муниципальных 
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</si>
  <si>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</si>
  <si>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</si>
  <si>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 бюджетам
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</si>
  <si>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ПРОЧИЕ БЕЗВОЗМЕЗДНЫЕ ПОСТУПЛЕНИЯ</t>
  </si>
  <si>
    <t>207 00000 00 0000 000</t>
  </si>
  <si>
    <t>Прочие доходы от компенсации затрат бюджетов муниципальных районов</t>
  </si>
  <si>
    <t>1 05 01011 01 0000 110</t>
  </si>
  <si>
    <t>1 05 01020 01 0000 110</t>
  </si>
  <si>
    <t>1 05 02010 02 0000 110</t>
  </si>
  <si>
    <t>ВОЗВРАТ ОСТАТКОВ СУБСИДИЙ, СУБВЕНЦИЙ И ИНЫХ МЕЖБЮДЖЕТНЫХ ТРАНСФЕРТОВ, ИМЕЮЩИХ ЦЕЛЕВОЕ НАЗНАЧЕНИЕ, ПРОШЛЫХ ЛЕТ</t>
  </si>
  <si>
    <t>219 00000 00 0000 000</t>
  </si>
  <si>
    <t>к отчету об исполнении бюджета</t>
  </si>
  <si>
    <t>202  20299 05 0000 150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</si>
  <si>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</si>
  <si>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218 00000 00 0000 000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</si>
  <si>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</si>
  <si>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"Шовгеновский район" за 1 квартал 2025 года</t>
  </si>
  <si>
    <t>Фактическое исполнение на 01.04.2025</t>
  </si>
  <si>
    <t>60,4</t>
  </si>
  <si>
    <t>45,5</t>
  </si>
  <si>
    <t>202 15002 05 0000 150</t>
  </si>
  <si>
    <t>Дотации бюджетам бюджетной системы Российской Федерации</t>
  </si>
  <si>
    <t>202 15000 00 0000 150</t>
  </si>
  <si>
    <t>202 25590 05 0000 150</t>
  </si>
  <si>
    <t>Субсидии бюджетам на техническое оснащение региональных и муниципальных музеев</t>
  </si>
  <si>
    <t>202 27576 05 0000 150</t>
  </si>
  <si>
    <t>Субсидии бюджетам муниципальных районов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</si>
  <si>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202 45050 05 0000 150</t>
  </si>
  <si>
    <t>Межбюджетные трансферты,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</si>
  <si>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от"____"  ______________ 2025 г.  №____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</si>
</sst>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22272F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vertical="top" wrapText="1"/>
    </xf>
    <xf numFmtId="0" fontId="4" fillId="0" borderId="0" xfId="0" applyFont="1"/>
    <xf numFmtId="0" fontId="3" fillId="0" borderId="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justify"/>
    </xf>
    <xf numFmtId="0" fontId="3" fillId="0" borderId="1" xfId="0" applyFont="1" applyFill="1" applyBorder="1" applyAlignment="1">
      <alignment vertical="top"/>
    </xf>
    <xf numFmtId="0" fontId="3" fillId="0" borderId="1" xfId="0" applyFont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164" fontId="4" fillId="0" borderId="0" xfId="0" applyNumberFormat="1" applyFont="1" applyFill="1" applyBorder="1" applyAlignment="1"/>
    <xf numFmtId="0" fontId="3" fillId="0" borderId="1" xfId="0" applyFont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vertical="top" wrapText="1"/>
    </xf>
    <xf numFmtId="49" fontId="3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right" wrapText="1"/>
    </xf>
    <xf numFmtId="164" fontId="3" fillId="0" borderId="1" xfId="0" applyNumberFormat="1" applyFont="1" applyFill="1" applyBorder="1" applyAlignment="1">
      <alignment horizontal="right" wrapText="1"/>
    </xf>
    <xf numFmtId="2" fontId="3" fillId="0" borderId="1" xfId="0" applyNumberFormat="1" applyFont="1" applyFill="1" applyBorder="1" applyAlignment="1">
      <alignment horizontal="right" wrapText="1"/>
    </xf>
    <xf numFmtId="164" fontId="3" fillId="0" borderId="1" xfId="0" applyNumberFormat="1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vertical="top" wrapText="1"/>
    </xf>
    <xf numFmtId="164" fontId="3" fillId="0" borderId="1" xfId="0" applyNumberFormat="1" applyFont="1" applyFill="1" applyBorder="1" applyAlignment="1">
      <alignment horizontal="right" wrapText="1"/>
    </xf>
    <xf numFmtId="0" fontId="3" fillId="0" borderId="1" xfId="0" applyNumberFormat="1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vertical="top" wrapText="1"/>
    </xf>
    <xf numFmtId="164" fontId="3" fillId="0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vertical="top" wrapText="1"/>
    </xf>
    <xf numFmtId="164" fontId="3" fillId="0" borderId="1" xfId="0" applyNumberFormat="1" applyFont="1" applyFill="1" applyBorder="1" applyAlignment="1">
      <alignment horizontal="right" wrapText="1"/>
    </xf>
    <xf numFmtId="164" fontId="3" fillId="0" borderId="1" xfId="0" applyNumberFormat="1" applyFont="1" applyFill="1" applyBorder="1" applyAlignment="1">
      <alignment horizontal="right" vertical="justify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49" fontId="4" fillId="0" borderId="0" xfId="0" applyNumberFormat="1" applyFont="1" applyAlignment="1">
      <alignment horizontal="center" wrapText="1"/>
    </xf>
    <xf numFmtId="0" fontId="3" fillId="0" borderId="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vertical="top" wrapText="1"/>
    </xf>
    <xf numFmtId="164" fontId="3" fillId="0" borderId="1" xfId="0" applyNumberFormat="1" applyFont="1" applyFill="1" applyBorder="1" applyAlignment="1">
      <alignment horizontal="right" wrapText="1"/>
    </xf>
    <xf numFmtId="164" fontId="3" fillId="0" borderId="2" xfId="0" applyNumberFormat="1" applyFont="1" applyFill="1" applyBorder="1" applyAlignment="1">
      <alignment horizontal="right"/>
    </xf>
    <xf numFmtId="164" fontId="3" fillId="0" borderId="3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87"/>
  <sheetViews>
    <sheetView tabSelected="1" workbookViewId="0">
      <selection activeCell="J19" sqref="J19"/>
    </sheetView>
  </sheetViews>
  <sheetFormatPr defaultRowHeight="12.75" x14ac:dyDescent="0.2"/>
  <cols>
    <col min="1" max="1" width="2.85546875" customWidth="1"/>
    <col min="2" max="2" width="23.85546875" customWidth="1"/>
    <col min="3" max="3" width="56.85546875" customWidth="1"/>
    <col min="4" max="4" width="15.7109375" customWidth="1"/>
    <col min="5" max="5" width="20.28515625" customWidth="1"/>
    <col min="6" max="6" width="13.7109375" customWidth="1"/>
  </cols>
  <sheetData>
    <row r="1" spans="2:9" x14ac:dyDescent="0.2">
      <c r="B1" s="2"/>
      <c r="C1" s="46" t="s">
        <v>42</v>
      </c>
      <c r="D1" s="46"/>
      <c r="E1" s="46"/>
      <c r="F1" s="46"/>
    </row>
    <row r="2" spans="2:9" x14ac:dyDescent="0.2">
      <c r="B2" s="2"/>
      <c r="C2" s="46" t="s">
        <v>128</v>
      </c>
      <c r="D2" s="46"/>
      <c r="E2" s="46"/>
      <c r="F2" s="46"/>
    </row>
    <row r="3" spans="2:9" x14ac:dyDescent="0.2">
      <c r="B3" s="2"/>
      <c r="C3" s="46" t="s">
        <v>43</v>
      </c>
      <c r="D3" s="46"/>
      <c r="E3" s="46"/>
      <c r="F3" s="46"/>
    </row>
    <row r="4" spans="2:9" x14ac:dyDescent="0.2">
      <c r="B4" s="2"/>
      <c r="C4" s="46" t="s">
        <v>133</v>
      </c>
      <c r="D4" s="46"/>
      <c r="E4" s="46"/>
      <c r="F4" s="46"/>
    </row>
    <row r="5" spans="2:9" x14ac:dyDescent="0.2">
      <c r="B5" s="2"/>
      <c r="C5" s="46" t="s">
        <v>146</v>
      </c>
      <c r="D5" s="46"/>
      <c r="E5" s="46"/>
      <c r="F5" s="46"/>
    </row>
    <row r="6" spans="2:9" x14ac:dyDescent="0.2">
      <c r="B6" s="2"/>
      <c r="C6" s="45"/>
      <c r="D6" s="45"/>
      <c r="E6" s="2"/>
      <c r="F6" s="2"/>
    </row>
    <row r="7" spans="2:9" x14ac:dyDescent="0.2">
      <c r="B7" s="47" t="s">
        <v>96</v>
      </c>
      <c r="C7" s="47"/>
      <c r="D7" s="47"/>
      <c r="E7" s="47"/>
      <c r="F7" s="47"/>
    </row>
    <row r="8" spans="2:9" x14ac:dyDescent="0.2">
      <c r="B8" s="47" t="s">
        <v>45</v>
      </c>
      <c r="C8" s="47"/>
      <c r="D8" s="47"/>
      <c r="E8" s="47"/>
      <c r="F8" s="47"/>
    </row>
    <row r="9" spans="2:9" x14ac:dyDescent="0.2">
      <c r="B9" s="47" t="s">
        <v>44</v>
      </c>
      <c r="C9" s="47"/>
      <c r="D9" s="47"/>
      <c r="E9" s="47"/>
      <c r="F9" s="47"/>
    </row>
    <row r="10" spans="2:9" x14ac:dyDescent="0.2">
      <c r="B10" s="3"/>
      <c r="C10" s="4"/>
      <c r="D10" s="5"/>
      <c r="E10" s="6"/>
      <c r="F10" s="5" t="s">
        <v>34</v>
      </c>
    </row>
    <row r="11" spans="2:9" ht="51" x14ac:dyDescent="0.25">
      <c r="B11" s="7" t="s">
        <v>46</v>
      </c>
      <c r="C11" s="7" t="s">
        <v>47</v>
      </c>
      <c r="D11" s="8" t="s">
        <v>48</v>
      </c>
      <c r="E11" s="9" t="s">
        <v>134</v>
      </c>
      <c r="F11" s="9" t="s">
        <v>49</v>
      </c>
      <c r="G11" s="1"/>
      <c r="H11" s="1"/>
      <c r="I11" s="1"/>
    </row>
    <row r="12" spans="2:9" ht="15.75" x14ac:dyDescent="0.25">
      <c r="B12" s="12" t="s">
        <v>0</v>
      </c>
      <c r="C12" s="12"/>
      <c r="D12" s="27">
        <f>D13+D50</f>
        <v>1052537.0999999999</v>
      </c>
      <c r="E12" s="27">
        <f>E13+E50</f>
        <v>333539.80000000005</v>
      </c>
      <c r="F12" s="29">
        <f t="shared" ref="F12:F74" si="0">E12/D12*100</f>
        <v>31.689125257437489</v>
      </c>
      <c r="G12" s="1"/>
      <c r="H12" s="1"/>
      <c r="I12" s="1"/>
    </row>
    <row r="13" spans="2:9" ht="28.5" customHeight="1" x14ac:dyDescent="0.25">
      <c r="B13" s="12" t="s">
        <v>1</v>
      </c>
      <c r="C13" s="13" t="s">
        <v>2</v>
      </c>
      <c r="D13" s="28">
        <f>D14+D22+D29+D31+D33+D35+D40+D48+D16+D43+D45</f>
        <v>179452.9</v>
      </c>
      <c r="E13" s="28">
        <f>E14+E22+E29+E31+E33+E35+E40+E48+E16+E43+E45</f>
        <v>43334.000000000007</v>
      </c>
      <c r="F13" s="29">
        <f t="shared" si="0"/>
        <v>24.14784046398805</v>
      </c>
      <c r="G13" s="1"/>
      <c r="H13" s="1"/>
      <c r="I13" s="1"/>
    </row>
    <row r="14" spans="2:9" ht="15.75" x14ac:dyDescent="0.25">
      <c r="B14" s="12" t="s">
        <v>3</v>
      </c>
      <c r="C14" s="13" t="s">
        <v>4</v>
      </c>
      <c r="D14" s="23">
        <f xml:space="preserve"> D15</f>
        <v>31822</v>
      </c>
      <c r="E14" s="30">
        <f xml:space="preserve"> E15</f>
        <v>4610.3</v>
      </c>
      <c r="F14" s="29">
        <f t="shared" si="0"/>
        <v>14.487775752623971</v>
      </c>
      <c r="G14" s="1"/>
      <c r="H14" s="1"/>
      <c r="I14" s="1"/>
    </row>
    <row r="15" spans="2:9" ht="15.75" x14ac:dyDescent="0.25">
      <c r="B15" s="12" t="s">
        <v>5</v>
      </c>
      <c r="C15" s="13" t="s">
        <v>6</v>
      </c>
      <c r="D15" s="23">
        <v>31822</v>
      </c>
      <c r="E15" s="30">
        <v>4610.3</v>
      </c>
      <c r="F15" s="29">
        <f t="shared" si="0"/>
        <v>14.487775752623971</v>
      </c>
      <c r="G15" s="1"/>
      <c r="H15" s="1"/>
      <c r="I15" s="1"/>
    </row>
    <row r="16" spans="2:9" ht="27.75" customHeight="1" x14ac:dyDescent="0.25">
      <c r="B16" s="12" t="s">
        <v>51</v>
      </c>
      <c r="C16" s="25" t="s">
        <v>89</v>
      </c>
      <c r="D16" s="23">
        <f>D17</f>
        <v>2253.4</v>
      </c>
      <c r="E16" s="23">
        <f t="shared" ref="E16" si="1">E17</f>
        <v>541.30000000000007</v>
      </c>
      <c r="F16" s="29">
        <f t="shared" si="0"/>
        <v>24.021478654477679</v>
      </c>
      <c r="G16" s="1"/>
      <c r="H16" s="1"/>
      <c r="I16" s="1"/>
    </row>
    <row r="17" spans="2:9" ht="25.5" x14ac:dyDescent="0.25">
      <c r="B17" s="12" t="s">
        <v>52</v>
      </c>
      <c r="C17" s="25" t="s">
        <v>57</v>
      </c>
      <c r="D17" s="23">
        <f>D18+D19+D20+D21</f>
        <v>2253.4</v>
      </c>
      <c r="E17" s="23">
        <f t="shared" ref="E17" si="2">E18+E19+E20+E21</f>
        <v>541.30000000000007</v>
      </c>
      <c r="F17" s="29">
        <f t="shared" si="0"/>
        <v>24.021478654477679</v>
      </c>
      <c r="G17" s="1"/>
      <c r="H17" s="1"/>
      <c r="I17" s="1"/>
    </row>
    <row r="18" spans="2:9" ht="51" x14ac:dyDescent="0.25">
      <c r="B18" s="12" t="s">
        <v>53</v>
      </c>
      <c r="C18" s="13" t="s">
        <v>58</v>
      </c>
      <c r="D18" s="23">
        <v>1178.5999999999999</v>
      </c>
      <c r="E18" s="30">
        <v>265.89999999999998</v>
      </c>
      <c r="F18" s="29">
        <f t="shared" si="0"/>
        <v>22.560665195995249</v>
      </c>
      <c r="G18" s="1"/>
      <c r="H18" s="1"/>
      <c r="I18" s="1"/>
    </row>
    <row r="19" spans="2:9" ht="63.75" x14ac:dyDescent="0.25">
      <c r="B19" s="12" t="s">
        <v>54</v>
      </c>
      <c r="C19" s="13" t="s">
        <v>59</v>
      </c>
      <c r="D19" s="23">
        <v>5.3</v>
      </c>
      <c r="E19" s="30">
        <v>1.5</v>
      </c>
      <c r="F19" s="29">
        <f t="shared" si="0"/>
        <v>28.30188679245283</v>
      </c>
      <c r="G19" s="1"/>
      <c r="H19" s="1"/>
      <c r="I19" s="1"/>
    </row>
    <row r="20" spans="2:9" ht="51" x14ac:dyDescent="0.25">
      <c r="B20" s="12" t="s">
        <v>55</v>
      </c>
      <c r="C20" s="13" t="s">
        <v>60</v>
      </c>
      <c r="D20" s="23">
        <v>1190.2</v>
      </c>
      <c r="E20" s="30">
        <v>296.8</v>
      </c>
      <c r="F20" s="29">
        <f t="shared" si="0"/>
        <v>24.936985380608302</v>
      </c>
      <c r="G20" s="1"/>
      <c r="H20" s="1"/>
      <c r="I20" s="1"/>
    </row>
    <row r="21" spans="2:9" ht="51" x14ac:dyDescent="0.25">
      <c r="B21" s="12" t="s">
        <v>56</v>
      </c>
      <c r="C21" s="13" t="s">
        <v>61</v>
      </c>
      <c r="D21" s="23">
        <v>-120.7</v>
      </c>
      <c r="E21" s="30">
        <v>-22.9</v>
      </c>
      <c r="F21" s="29">
        <f t="shared" si="0"/>
        <v>18.972659486329739</v>
      </c>
      <c r="G21" s="1"/>
      <c r="H21" s="1"/>
      <c r="I21" s="1"/>
    </row>
    <row r="22" spans="2:9" ht="15.75" x14ac:dyDescent="0.25">
      <c r="B22" s="12" t="s">
        <v>62</v>
      </c>
      <c r="C22" s="13" t="s">
        <v>7</v>
      </c>
      <c r="D22" s="30">
        <f t="shared" ref="D22" si="3">D23+D27+D28+D26</f>
        <v>43749.8</v>
      </c>
      <c r="E22" s="30">
        <f>E23+E27+E28+E26</f>
        <v>17960.100000000002</v>
      </c>
      <c r="F22" s="29">
        <f t="shared" si="0"/>
        <v>41.051844808433415</v>
      </c>
      <c r="G22" s="1"/>
      <c r="H22" s="1"/>
      <c r="I22" s="1"/>
    </row>
    <row r="23" spans="2:9" ht="25.5" x14ac:dyDescent="0.25">
      <c r="B23" s="12" t="s">
        <v>8</v>
      </c>
      <c r="C23" s="13" t="s">
        <v>50</v>
      </c>
      <c r="D23" s="30">
        <f>D24+D25</f>
        <v>24760</v>
      </c>
      <c r="E23" s="30">
        <f t="shared" ref="E23" si="4">E24+E25</f>
        <v>3190</v>
      </c>
      <c r="F23" s="29">
        <f t="shared" si="0"/>
        <v>12.883683360258482</v>
      </c>
      <c r="G23" s="1"/>
      <c r="H23" s="1"/>
      <c r="I23" s="1"/>
    </row>
    <row r="24" spans="2:9" ht="25.5" x14ac:dyDescent="0.25">
      <c r="B24" s="12" t="s">
        <v>123</v>
      </c>
      <c r="C24" s="13" t="s">
        <v>39</v>
      </c>
      <c r="D24" s="30">
        <v>20610.3</v>
      </c>
      <c r="E24" s="30">
        <v>2596</v>
      </c>
      <c r="F24" s="29">
        <f t="shared" si="0"/>
        <v>12.595643925610013</v>
      </c>
      <c r="G24" s="1"/>
      <c r="H24" s="1"/>
      <c r="I24" s="1"/>
    </row>
    <row r="25" spans="2:9" ht="38.25" x14ac:dyDescent="0.25">
      <c r="B25" s="12" t="s">
        <v>124</v>
      </c>
      <c r="C25" s="13" t="s">
        <v>40</v>
      </c>
      <c r="D25" s="30">
        <v>4149.7</v>
      </c>
      <c r="E25" s="30">
        <v>594</v>
      </c>
      <c r="F25" s="29">
        <f t="shared" si="0"/>
        <v>14.314287779839507</v>
      </c>
      <c r="G25" s="1"/>
      <c r="H25" s="1"/>
      <c r="I25" s="1"/>
    </row>
    <row r="26" spans="2:9" ht="25.5" x14ac:dyDescent="0.25">
      <c r="B26" s="12" t="s">
        <v>125</v>
      </c>
      <c r="C26" s="13" t="s">
        <v>9</v>
      </c>
      <c r="D26" s="30">
        <v>0</v>
      </c>
      <c r="E26" s="30">
        <v>1.3</v>
      </c>
      <c r="F26" s="29"/>
      <c r="G26" s="1"/>
      <c r="H26" s="1"/>
      <c r="I26" s="1"/>
    </row>
    <row r="27" spans="2:9" ht="15.75" x14ac:dyDescent="0.25">
      <c r="B27" s="12" t="s">
        <v>10</v>
      </c>
      <c r="C27" s="13" t="s">
        <v>11</v>
      </c>
      <c r="D27" s="30">
        <v>18165</v>
      </c>
      <c r="E27" s="30">
        <v>14391.9</v>
      </c>
      <c r="F27" s="29">
        <f t="shared" si="0"/>
        <v>79.228736581337728</v>
      </c>
      <c r="G27" s="1"/>
      <c r="H27" s="1"/>
      <c r="I27" s="1"/>
    </row>
    <row r="28" spans="2:9" ht="38.25" x14ac:dyDescent="0.25">
      <c r="B28" s="12" t="s">
        <v>87</v>
      </c>
      <c r="C28" s="13" t="s">
        <v>88</v>
      </c>
      <c r="D28" s="30">
        <v>824.8</v>
      </c>
      <c r="E28" s="30">
        <v>376.9</v>
      </c>
      <c r="F28" s="29">
        <f t="shared" si="0"/>
        <v>45.695926285160041</v>
      </c>
      <c r="G28" s="1"/>
      <c r="H28" s="1"/>
      <c r="I28" s="1"/>
    </row>
    <row r="29" spans="2:9" ht="15.75" x14ac:dyDescent="0.25">
      <c r="B29" s="12" t="s">
        <v>63</v>
      </c>
      <c r="C29" s="13" t="s">
        <v>12</v>
      </c>
      <c r="D29" s="37">
        <f>D30</f>
        <v>28677.7</v>
      </c>
      <c r="E29" s="31">
        <f>E30</f>
        <v>9586.1</v>
      </c>
      <c r="F29" s="29">
        <f t="shared" si="0"/>
        <v>33.42701820578359</v>
      </c>
      <c r="G29" s="1"/>
      <c r="H29" s="1"/>
      <c r="I29" s="1"/>
    </row>
    <row r="30" spans="2:9" ht="15.75" x14ac:dyDescent="0.25">
      <c r="B30" s="12" t="s">
        <v>13</v>
      </c>
      <c r="C30" s="13" t="s">
        <v>14</v>
      </c>
      <c r="D30" s="37">
        <v>28677.7</v>
      </c>
      <c r="E30" s="38">
        <v>9586.1</v>
      </c>
      <c r="F30" s="29">
        <f t="shared" si="0"/>
        <v>33.42701820578359</v>
      </c>
      <c r="G30" s="1"/>
      <c r="H30" s="1"/>
      <c r="I30" s="1"/>
    </row>
    <row r="31" spans="2:9" ht="25.5" x14ac:dyDescent="0.25">
      <c r="B31" s="12" t="s">
        <v>64</v>
      </c>
      <c r="C31" s="13" t="s">
        <v>15</v>
      </c>
      <c r="D31" s="31" t="str">
        <f>D32</f>
        <v>60,4</v>
      </c>
      <c r="E31" s="31">
        <f>E32</f>
        <v>0</v>
      </c>
      <c r="F31" s="29">
        <f t="shared" si="0"/>
        <v>0</v>
      </c>
      <c r="G31" s="1"/>
      <c r="H31" s="1"/>
      <c r="I31" s="1"/>
    </row>
    <row r="32" spans="2:9" ht="15.75" x14ac:dyDescent="0.25">
      <c r="B32" s="12" t="s">
        <v>16</v>
      </c>
      <c r="C32" s="13" t="s">
        <v>17</v>
      </c>
      <c r="D32" s="31" t="s">
        <v>135</v>
      </c>
      <c r="E32" s="38">
        <v>0</v>
      </c>
      <c r="F32" s="29">
        <f t="shared" si="0"/>
        <v>0</v>
      </c>
      <c r="G32" s="1"/>
      <c r="H32" s="1"/>
      <c r="I32" s="1"/>
    </row>
    <row r="33" spans="2:9" ht="15.75" x14ac:dyDescent="0.25">
      <c r="B33" s="12" t="s">
        <v>65</v>
      </c>
      <c r="C33" s="13" t="s">
        <v>18</v>
      </c>
      <c r="D33" s="30">
        <f>D34</f>
        <v>4378.6000000000004</v>
      </c>
      <c r="E33" s="30">
        <f>E34</f>
        <v>1851.9</v>
      </c>
      <c r="F33" s="29">
        <f t="shared" si="0"/>
        <v>42.294340656830947</v>
      </c>
      <c r="G33" s="1"/>
      <c r="H33" s="1"/>
      <c r="I33" s="1"/>
    </row>
    <row r="34" spans="2:9" ht="25.5" x14ac:dyDescent="0.25">
      <c r="B34" s="12" t="s">
        <v>19</v>
      </c>
      <c r="C34" s="13" t="s">
        <v>20</v>
      </c>
      <c r="D34" s="30">
        <v>4378.6000000000004</v>
      </c>
      <c r="E34" s="30">
        <v>1851.9</v>
      </c>
      <c r="F34" s="29">
        <f t="shared" si="0"/>
        <v>42.294340656830947</v>
      </c>
      <c r="G34" s="1"/>
      <c r="H34" s="1"/>
      <c r="I34" s="1"/>
    </row>
    <row r="35" spans="2:9" ht="25.5" x14ac:dyDescent="0.25">
      <c r="B35" s="12" t="s">
        <v>66</v>
      </c>
      <c r="C35" s="13" t="s">
        <v>21</v>
      </c>
      <c r="D35" s="32">
        <f>D36</f>
        <v>40961</v>
      </c>
      <c r="E35" s="32">
        <f>E36</f>
        <v>8096.5</v>
      </c>
      <c r="F35" s="29">
        <f t="shared" si="0"/>
        <v>19.766363125900245</v>
      </c>
      <c r="G35" s="1"/>
      <c r="H35" s="1"/>
      <c r="I35" s="1"/>
    </row>
    <row r="36" spans="2:9" ht="63.75" x14ac:dyDescent="0.25">
      <c r="B36" s="12" t="s">
        <v>22</v>
      </c>
      <c r="C36" s="10" t="s">
        <v>36</v>
      </c>
      <c r="D36" s="32">
        <f>D37+D38</f>
        <v>40961</v>
      </c>
      <c r="E36" s="32">
        <f t="shared" ref="E36" si="5">E37+E38</f>
        <v>8096.5</v>
      </c>
      <c r="F36" s="29">
        <f t="shared" si="0"/>
        <v>19.766363125900245</v>
      </c>
      <c r="G36" s="1"/>
      <c r="H36" s="1"/>
      <c r="I36" s="1"/>
    </row>
    <row r="37" spans="2:9" ht="63.75" x14ac:dyDescent="0.25">
      <c r="B37" s="12" t="s">
        <v>68</v>
      </c>
      <c r="C37" s="10" t="s">
        <v>35</v>
      </c>
      <c r="D37" s="32">
        <v>40961</v>
      </c>
      <c r="E37" s="32">
        <v>8096.5</v>
      </c>
      <c r="F37" s="29">
        <f t="shared" si="0"/>
        <v>19.766363125900245</v>
      </c>
      <c r="G37" s="1"/>
      <c r="H37" s="1"/>
      <c r="I37" s="1"/>
    </row>
    <row r="38" spans="2:9" ht="12.75" customHeight="1" x14ac:dyDescent="0.25">
      <c r="B38" s="48" t="s">
        <v>23</v>
      </c>
      <c r="C38" s="49" t="s">
        <v>24</v>
      </c>
      <c r="D38" s="50">
        <v>0</v>
      </c>
      <c r="E38" s="50">
        <v>0</v>
      </c>
      <c r="F38" s="51">
        <v>0</v>
      </c>
      <c r="G38" s="1"/>
      <c r="H38" s="1"/>
      <c r="I38" s="1"/>
    </row>
    <row r="39" spans="2:9" ht="30" customHeight="1" x14ac:dyDescent="0.25">
      <c r="B39" s="48"/>
      <c r="C39" s="49"/>
      <c r="D39" s="50"/>
      <c r="E39" s="50"/>
      <c r="F39" s="52" t="e">
        <f t="shared" si="0"/>
        <v>#DIV/0!</v>
      </c>
      <c r="G39" s="1"/>
      <c r="H39" s="1"/>
      <c r="I39" s="1"/>
    </row>
    <row r="40" spans="2:9" ht="25.5" customHeight="1" x14ac:dyDescent="0.25">
      <c r="B40" s="12" t="s">
        <v>25</v>
      </c>
      <c r="C40" s="13" t="s">
        <v>26</v>
      </c>
      <c r="D40" s="33">
        <f>D41+D42</f>
        <v>50</v>
      </c>
      <c r="E40" s="33">
        <f t="shared" ref="E40" si="6">E41+E42</f>
        <v>283.5</v>
      </c>
      <c r="F40" s="29">
        <f t="shared" si="0"/>
        <v>567</v>
      </c>
      <c r="G40" s="1"/>
      <c r="H40" s="1"/>
      <c r="I40" s="1"/>
    </row>
    <row r="41" spans="2:9" ht="15.75" x14ac:dyDescent="0.25">
      <c r="B41" s="12" t="s">
        <v>100</v>
      </c>
      <c r="C41" s="13" t="s">
        <v>27</v>
      </c>
      <c r="D41" s="39">
        <v>4.5</v>
      </c>
      <c r="E41" s="39">
        <v>7.4</v>
      </c>
      <c r="F41" s="29">
        <f t="shared" si="0"/>
        <v>164.44444444444446</v>
      </c>
      <c r="G41" s="1"/>
      <c r="H41" s="1"/>
      <c r="I41" s="1"/>
    </row>
    <row r="42" spans="2:9" ht="15.75" x14ac:dyDescent="0.25">
      <c r="B42" s="12" t="s">
        <v>101</v>
      </c>
      <c r="C42" s="13" t="s">
        <v>99</v>
      </c>
      <c r="D42" s="31" t="s">
        <v>136</v>
      </c>
      <c r="E42" s="39">
        <v>276.10000000000002</v>
      </c>
      <c r="F42" s="29">
        <f t="shared" si="0"/>
        <v>606.81318681318692</v>
      </c>
      <c r="G42" s="1"/>
      <c r="H42" s="1"/>
      <c r="I42" s="1"/>
    </row>
    <row r="43" spans="2:9" ht="25.5" x14ac:dyDescent="0.25">
      <c r="B43" s="12" t="s">
        <v>69</v>
      </c>
      <c r="C43" s="13" t="s">
        <v>70</v>
      </c>
      <c r="D43" s="32">
        <f>D44</f>
        <v>0</v>
      </c>
      <c r="E43" s="32">
        <f>E44</f>
        <v>69.3</v>
      </c>
      <c r="F43" s="29"/>
      <c r="G43" s="1"/>
      <c r="H43" s="1"/>
      <c r="I43" s="1"/>
    </row>
    <row r="44" spans="2:9" ht="25.5" x14ac:dyDescent="0.25">
      <c r="B44" s="12" t="s">
        <v>93</v>
      </c>
      <c r="C44" s="13" t="s">
        <v>122</v>
      </c>
      <c r="D44" s="32">
        <v>0</v>
      </c>
      <c r="E44" s="32">
        <v>69.3</v>
      </c>
      <c r="F44" s="29"/>
      <c r="G44" s="1"/>
      <c r="H44" s="1"/>
      <c r="I44" s="1"/>
    </row>
    <row r="45" spans="2:9" ht="25.5" x14ac:dyDescent="0.25">
      <c r="B45" s="12" t="s">
        <v>37</v>
      </c>
      <c r="C45" s="13" t="s">
        <v>71</v>
      </c>
      <c r="D45" s="32">
        <f>D47+D46</f>
        <v>26500</v>
      </c>
      <c r="E45" s="32">
        <f t="shared" ref="E45" si="7">E47+E46</f>
        <v>68.400000000000006</v>
      </c>
      <c r="F45" s="29">
        <f t="shared" si="0"/>
        <v>0.25811320754716982</v>
      </c>
      <c r="G45" s="1"/>
      <c r="H45" s="1"/>
      <c r="I45" s="1"/>
    </row>
    <row r="46" spans="2:9" ht="76.5" x14ac:dyDescent="0.25">
      <c r="B46" s="12" t="s">
        <v>97</v>
      </c>
      <c r="C46" s="13" t="s">
        <v>98</v>
      </c>
      <c r="D46" s="32">
        <v>26500</v>
      </c>
      <c r="E46" s="32">
        <v>0</v>
      </c>
      <c r="F46" s="29">
        <f t="shared" si="0"/>
        <v>0</v>
      </c>
      <c r="G46" s="1"/>
      <c r="H46" s="1"/>
      <c r="I46" s="1"/>
    </row>
    <row r="47" spans="2:9" ht="51" x14ac:dyDescent="0.25">
      <c r="B47" s="12" t="s">
        <v>73</v>
      </c>
      <c r="C47" s="13" t="s">
        <v>72</v>
      </c>
      <c r="D47" s="32">
        <v>0</v>
      </c>
      <c r="E47" s="32">
        <v>68.400000000000006</v>
      </c>
      <c r="F47" s="29" t="e">
        <f t="shared" si="0"/>
        <v>#DIV/0!</v>
      </c>
      <c r="G47" s="1"/>
      <c r="H47" s="1"/>
      <c r="I47" s="1"/>
    </row>
    <row r="48" spans="2:9" ht="32.25" customHeight="1" x14ac:dyDescent="0.25">
      <c r="B48" s="12" t="s">
        <v>67</v>
      </c>
      <c r="C48" s="13" t="s">
        <v>38</v>
      </c>
      <c r="D48" s="30">
        <v>1000</v>
      </c>
      <c r="E48" s="30">
        <v>266.60000000000002</v>
      </c>
      <c r="F48" s="29">
        <f t="shared" si="0"/>
        <v>26.66</v>
      </c>
      <c r="G48" s="1"/>
      <c r="H48" s="1"/>
      <c r="I48" s="1"/>
    </row>
    <row r="49" spans="2:9" ht="32.25" customHeight="1" x14ac:dyDescent="0.25">
      <c r="B49" s="12" t="s">
        <v>94</v>
      </c>
      <c r="C49" s="13" t="s">
        <v>95</v>
      </c>
      <c r="D49" s="30">
        <v>0</v>
      </c>
      <c r="E49" s="30">
        <v>0</v>
      </c>
      <c r="F49" s="29"/>
      <c r="G49" s="1"/>
      <c r="H49" s="1"/>
      <c r="I49" s="1"/>
    </row>
    <row r="50" spans="2:9" ht="15.75" x14ac:dyDescent="0.25">
      <c r="B50" s="12" t="s">
        <v>28</v>
      </c>
      <c r="C50" s="13" t="s">
        <v>29</v>
      </c>
      <c r="D50" s="34">
        <f>D51+D76</f>
        <v>873084.2</v>
      </c>
      <c r="E50" s="34">
        <f>E52+E55+E67+E71+E76+E78+E77</f>
        <v>290205.80000000005</v>
      </c>
      <c r="F50" s="29">
        <f t="shared" si="0"/>
        <v>33.239153795246793</v>
      </c>
      <c r="G50" s="1"/>
      <c r="H50" s="1"/>
      <c r="I50" s="1"/>
    </row>
    <row r="51" spans="2:9" ht="25.5" x14ac:dyDescent="0.25">
      <c r="B51" s="12" t="s">
        <v>30</v>
      </c>
      <c r="C51" s="13" t="s">
        <v>31</v>
      </c>
      <c r="D51" s="34">
        <f>D67+D55+D71+D52</f>
        <v>861484.2</v>
      </c>
      <c r="E51" s="34">
        <f>E67+E55+E71+E52</f>
        <v>292810</v>
      </c>
      <c r="F51" s="29">
        <f t="shared" si="0"/>
        <v>33.989015701042455</v>
      </c>
      <c r="G51" s="1"/>
      <c r="H51" s="1"/>
      <c r="I51" s="1"/>
    </row>
    <row r="52" spans="2:9" ht="15.75" x14ac:dyDescent="0.25">
      <c r="B52" s="40" t="s">
        <v>139</v>
      </c>
      <c r="C52" s="26" t="s">
        <v>138</v>
      </c>
      <c r="D52" s="41">
        <f>D53+D54</f>
        <v>224661</v>
      </c>
      <c r="E52" s="43">
        <f>E53+E54</f>
        <v>79686.8</v>
      </c>
      <c r="F52" s="29">
        <f t="shared" ref="F52" si="8">E52/D52*100</f>
        <v>35.469796715940909</v>
      </c>
      <c r="G52" s="1"/>
      <c r="H52" s="1"/>
      <c r="I52" s="1"/>
    </row>
    <row r="53" spans="2:9" ht="25.5" x14ac:dyDescent="0.25">
      <c r="B53" s="12" t="s">
        <v>77</v>
      </c>
      <c r="C53" s="26" t="s">
        <v>102</v>
      </c>
      <c r="D53" s="32">
        <v>217461</v>
      </c>
      <c r="E53" s="32">
        <v>72486.8</v>
      </c>
      <c r="F53" s="29">
        <f t="shared" si="0"/>
        <v>33.333241362819081</v>
      </c>
      <c r="G53" s="1"/>
      <c r="H53" s="1"/>
      <c r="I53" s="1"/>
    </row>
    <row r="54" spans="2:9" ht="29.25" customHeight="1" x14ac:dyDescent="0.25">
      <c r="B54" s="40" t="s">
        <v>137</v>
      </c>
      <c r="C54" s="26" t="s">
        <v>32</v>
      </c>
      <c r="D54" s="41">
        <v>7200</v>
      </c>
      <c r="E54" s="41">
        <v>7200</v>
      </c>
      <c r="F54" s="29">
        <f t="shared" ref="F54" si="9">E54/D54*100</f>
        <v>100</v>
      </c>
      <c r="G54" s="1"/>
      <c r="H54" s="1"/>
      <c r="I54" s="1"/>
    </row>
    <row r="55" spans="2:9" ht="25.5" x14ac:dyDescent="0.25">
      <c r="B55" s="12" t="s">
        <v>103</v>
      </c>
      <c r="C55" s="13" t="s">
        <v>104</v>
      </c>
      <c r="D55" s="34">
        <f>D61+D60+D66+D58+D59+D63+D62+D57+D56+D64+D65</f>
        <v>367440.9</v>
      </c>
      <c r="E55" s="34">
        <f>E61+E60+E66+E58+E59+E63+E62+E57+E56+E64+E65</f>
        <v>144068.30000000002</v>
      </c>
      <c r="F55" s="29">
        <f t="shared" si="0"/>
        <v>39.208563880613184</v>
      </c>
      <c r="G55" s="1"/>
      <c r="H55" s="1"/>
      <c r="I55" s="1"/>
    </row>
    <row r="56" spans="2:9" ht="76.5" x14ac:dyDescent="0.25">
      <c r="B56" s="35" t="s">
        <v>129</v>
      </c>
      <c r="C56" s="36" t="s">
        <v>130</v>
      </c>
      <c r="D56" s="34">
        <v>8630.7999999999993</v>
      </c>
      <c r="E56" s="34">
        <v>0</v>
      </c>
      <c r="F56" s="29">
        <f t="shared" si="0"/>
        <v>0</v>
      </c>
      <c r="G56" s="1"/>
      <c r="H56" s="1"/>
      <c r="I56" s="1"/>
    </row>
    <row r="57" spans="2:9" ht="51" x14ac:dyDescent="0.25">
      <c r="B57" s="7" t="s">
        <v>105</v>
      </c>
      <c r="C57" s="19" t="s">
        <v>106</v>
      </c>
      <c r="D57" s="32">
        <v>1474.7</v>
      </c>
      <c r="E57" s="32">
        <v>373.4</v>
      </c>
      <c r="F57" s="29">
        <f t="shared" si="0"/>
        <v>25.320404149996605</v>
      </c>
      <c r="G57" s="1"/>
      <c r="H57" s="1"/>
      <c r="I57" s="1"/>
    </row>
    <row r="58" spans="2:9" ht="54.75" customHeight="1" x14ac:dyDescent="0.25">
      <c r="B58" s="12" t="s">
        <v>107</v>
      </c>
      <c r="C58" s="20" t="s">
        <v>108</v>
      </c>
      <c r="D58" s="32">
        <v>7075.8</v>
      </c>
      <c r="E58" s="32">
        <v>3083.2</v>
      </c>
      <c r="F58" s="29">
        <f t="shared" si="0"/>
        <v>43.573871505695465</v>
      </c>
      <c r="G58" s="1"/>
      <c r="H58" s="1"/>
      <c r="I58" s="1"/>
    </row>
    <row r="59" spans="2:9" ht="41.25" customHeight="1" x14ac:dyDescent="0.25">
      <c r="B59" s="12" t="s">
        <v>109</v>
      </c>
      <c r="C59" s="19" t="s">
        <v>110</v>
      </c>
      <c r="D59" s="32">
        <v>560</v>
      </c>
      <c r="E59" s="32">
        <v>560</v>
      </c>
      <c r="F59" s="29">
        <f t="shared" si="0"/>
        <v>100</v>
      </c>
      <c r="G59" s="1"/>
      <c r="H59" s="1"/>
      <c r="I59" s="1"/>
    </row>
    <row r="60" spans="2:9" ht="41.25" customHeight="1" x14ac:dyDescent="0.25">
      <c r="B60" s="12" t="s">
        <v>78</v>
      </c>
      <c r="C60" s="12" t="s">
        <v>74</v>
      </c>
      <c r="D60" s="32">
        <v>5501.1</v>
      </c>
      <c r="E60" s="32">
        <v>0</v>
      </c>
      <c r="F60" s="29">
        <f t="shared" si="0"/>
        <v>0</v>
      </c>
      <c r="G60" s="1"/>
      <c r="H60" s="1"/>
      <c r="I60" s="1"/>
    </row>
    <row r="61" spans="2:9" ht="27.75" customHeight="1" x14ac:dyDescent="0.25">
      <c r="B61" s="12" t="s">
        <v>79</v>
      </c>
      <c r="C61" s="13" t="s">
        <v>111</v>
      </c>
      <c r="D61" s="32">
        <v>325</v>
      </c>
      <c r="E61" s="32">
        <v>325</v>
      </c>
      <c r="F61" s="29">
        <f t="shared" si="0"/>
        <v>100</v>
      </c>
      <c r="G61" s="1"/>
      <c r="H61" s="1"/>
      <c r="I61" s="1"/>
    </row>
    <row r="62" spans="2:9" ht="52.5" customHeight="1" x14ac:dyDescent="0.25">
      <c r="B62" s="12" t="s">
        <v>80</v>
      </c>
      <c r="C62" s="21" t="s">
        <v>112</v>
      </c>
      <c r="D62" s="32">
        <v>5050.5</v>
      </c>
      <c r="E62" s="32">
        <v>0</v>
      </c>
      <c r="F62" s="29">
        <f t="shared" si="0"/>
        <v>0</v>
      </c>
      <c r="G62" s="1"/>
      <c r="H62" s="1"/>
      <c r="I62" s="1"/>
    </row>
    <row r="63" spans="2:9" ht="30" customHeight="1" x14ac:dyDescent="0.25">
      <c r="B63" s="12" t="s">
        <v>90</v>
      </c>
      <c r="C63" s="21" t="s">
        <v>113</v>
      </c>
      <c r="D63" s="32">
        <v>131803.29999999999</v>
      </c>
      <c r="E63" s="32">
        <v>131803.29999999999</v>
      </c>
      <c r="F63" s="29">
        <f t="shared" si="0"/>
        <v>100</v>
      </c>
      <c r="G63" s="1"/>
      <c r="H63" s="1"/>
      <c r="I63" s="1"/>
    </row>
    <row r="64" spans="2:9" ht="30" customHeight="1" x14ac:dyDescent="0.25">
      <c r="B64" s="40" t="s">
        <v>140</v>
      </c>
      <c r="C64" s="21" t="s">
        <v>141</v>
      </c>
      <c r="D64" s="41">
        <v>3877.7</v>
      </c>
      <c r="E64" s="41">
        <v>3877.7</v>
      </c>
      <c r="F64" s="29">
        <f t="shared" si="0"/>
        <v>100</v>
      </c>
      <c r="G64" s="1"/>
      <c r="H64" s="1"/>
      <c r="I64" s="1"/>
    </row>
    <row r="65" spans="2:9" ht="56.25" customHeight="1" x14ac:dyDescent="0.25">
      <c r="B65" s="42" t="s">
        <v>142</v>
      </c>
      <c r="C65" s="21" t="s">
        <v>143</v>
      </c>
      <c r="D65" s="43">
        <v>127057.2</v>
      </c>
      <c r="E65" s="43">
        <v>58.7</v>
      </c>
      <c r="F65" s="29">
        <f t="shared" si="0"/>
        <v>4.6199664403119234E-2</v>
      </c>
      <c r="G65" s="1"/>
      <c r="H65" s="1"/>
      <c r="I65" s="1"/>
    </row>
    <row r="66" spans="2:9" ht="26.25" customHeight="1" x14ac:dyDescent="0.25">
      <c r="B66" s="15" t="s">
        <v>114</v>
      </c>
      <c r="C66" s="12" t="s">
        <v>75</v>
      </c>
      <c r="D66" s="32">
        <v>76084.800000000003</v>
      </c>
      <c r="E66" s="32">
        <v>3987</v>
      </c>
      <c r="F66" s="29">
        <f t="shared" si="0"/>
        <v>5.2402056652577116</v>
      </c>
      <c r="G66" s="1"/>
      <c r="H66" s="1"/>
      <c r="I66" s="1"/>
    </row>
    <row r="67" spans="2:9" ht="19.5" customHeight="1" x14ac:dyDescent="0.25">
      <c r="B67" s="7" t="s">
        <v>91</v>
      </c>
      <c r="C67" s="13" t="s">
        <v>33</v>
      </c>
      <c r="D67" s="34">
        <f>SUM(D68:D69)+D70</f>
        <v>242882.6</v>
      </c>
      <c r="E67" s="34">
        <f>SUM(E68:E69)+E70</f>
        <v>61675.199999999997</v>
      </c>
      <c r="F67" s="29">
        <f t="shared" si="0"/>
        <v>25.393008803430135</v>
      </c>
      <c r="G67" s="1"/>
      <c r="H67" s="1"/>
      <c r="I67" s="1"/>
    </row>
    <row r="68" spans="2:9" ht="25.5" customHeight="1" x14ac:dyDescent="0.25">
      <c r="B68" s="7" t="s">
        <v>81</v>
      </c>
      <c r="C68" s="20" t="s">
        <v>115</v>
      </c>
      <c r="D68" s="32">
        <v>220034.5</v>
      </c>
      <c r="E68" s="32">
        <v>61675.199999999997</v>
      </c>
      <c r="F68" s="29">
        <f t="shared" si="0"/>
        <v>28.02978623806721</v>
      </c>
      <c r="G68" s="1"/>
      <c r="H68" s="1"/>
      <c r="I68" s="1"/>
    </row>
    <row r="69" spans="2:9" ht="38.25" customHeight="1" x14ac:dyDescent="0.25">
      <c r="B69" s="16" t="s">
        <v>82</v>
      </c>
      <c r="C69" s="20" t="s">
        <v>116</v>
      </c>
      <c r="D69" s="32">
        <v>104</v>
      </c>
      <c r="E69" s="32">
        <v>0</v>
      </c>
      <c r="F69" s="29">
        <f t="shared" si="0"/>
        <v>0</v>
      </c>
      <c r="G69" s="1"/>
      <c r="H69" s="1"/>
      <c r="I69" s="1"/>
    </row>
    <row r="70" spans="2:9" ht="51" x14ac:dyDescent="0.25">
      <c r="B70" s="16" t="s">
        <v>83</v>
      </c>
      <c r="C70" s="20" t="s">
        <v>117</v>
      </c>
      <c r="D70" s="29">
        <v>22744.1</v>
      </c>
      <c r="E70" s="29">
        <v>0</v>
      </c>
      <c r="F70" s="29">
        <f t="shared" si="0"/>
        <v>0</v>
      </c>
      <c r="G70" s="1"/>
      <c r="H70" s="1"/>
      <c r="I70" s="1"/>
    </row>
    <row r="71" spans="2:9" ht="15.75" x14ac:dyDescent="0.25">
      <c r="B71" s="22" t="s">
        <v>84</v>
      </c>
      <c r="C71" s="14" t="s">
        <v>41</v>
      </c>
      <c r="D71" s="44">
        <f>D74+D75+D72+D73</f>
        <v>26499.7</v>
      </c>
      <c r="E71" s="44">
        <f>E74+E75+E72+E73</f>
        <v>7379.7</v>
      </c>
      <c r="F71" s="29">
        <f t="shared" si="0"/>
        <v>27.848239791393866</v>
      </c>
      <c r="G71" s="1"/>
      <c r="H71" s="1"/>
      <c r="I71" s="1"/>
    </row>
    <row r="72" spans="2:9" ht="25.5" customHeight="1" x14ac:dyDescent="0.25">
      <c r="B72" s="17" t="s">
        <v>85</v>
      </c>
      <c r="C72" s="7" t="s">
        <v>118</v>
      </c>
      <c r="D72" s="29">
        <v>1675.2</v>
      </c>
      <c r="E72" s="29">
        <v>0</v>
      </c>
      <c r="F72" s="29">
        <f t="shared" si="0"/>
        <v>0</v>
      </c>
      <c r="G72" s="1"/>
      <c r="H72" s="1"/>
      <c r="I72" s="1"/>
    </row>
    <row r="73" spans="2:9" ht="25.5" customHeight="1" x14ac:dyDescent="0.25">
      <c r="B73" s="17" t="s">
        <v>144</v>
      </c>
      <c r="C73" s="7" t="s">
        <v>145</v>
      </c>
      <c r="D73" s="29">
        <v>468.7</v>
      </c>
      <c r="E73" s="29">
        <v>117.8</v>
      </c>
      <c r="F73" s="29">
        <f t="shared" ref="F73" si="10">E73/D73*100</f>
        <v>25.133347557072756</v>
      </c>
      <c r="G73" s="1"/>
      <c r="H73" s="1"/>
      <c r="I73" s="1"/>
    </row>
    <row r="74" spans="2:9" ht="53.25" customHeight="1" x14ac:dyDescent="0.25">
      <c r="B74" s="17" t="s">
        <v>92</v>
      </c>
      <c r="C74" s="12" t="s">
        <v>119</v>
      </c>
      <c r="D74" s="29">
        <v>22654.799999999999</v>
      </c>
      <c r="E74" s="29">
        <v>7261.9</v>
      </c>
      <c r="F74" s="29">
        <f t="shared" si="0"/>
        <v>32.054575630771403</v>
      </c>
      <c r="G74" s="1"/>
      <c r="H74" s="1"/>
      <c r="I74" s="1"/>
    </row>
    <row r="75" spans="2:9" ht="42.75" customHeight="1" x14ac:dyDescent="0.25">
      <c r="B75" s="14" t="s">
        <v>86</v>
      </c>
      <c r="C75" s="20" t="s">
        <v>76</v>
      </c>
      <c r="D75" s="29">
        <v>1701</v>
      </c>
      <c r="E75" s="29">
        <v>0</v>
      </c>
      <c r="F75" s="29">
        <f t="shared" ref="F75:F76" si="11">E75/D75*100</f>
        <v>0</v>
      </c>
      <c r="G75" s="1"/>
      <c r="H75" s="1"/>
      <c r="I75" s="1"/>
    </row>
    <row r="76" spans="2:9" ht="42.75" customHeight="1" x14ac:dyDescent="0.25">
      <c r="B76" s="14" t="s">
        <v>121</v>
      </c>
      <c r="C76" s="20" t="s">
        <v>120</v>
      </c>
      <c r="D76" s="29">
        <v>11600</v>
      </c>
      <c r="E76" s="29">
        <v>0</v>
      </c>
      <c r="F76" s="29">
        <f t="shared" si="11"/>
        <v>0</v>
      </c>
      <c r="G76" s="1"/>
      <c r="H76" s="1"/>
      <c r="I76" s="1"/>
    </row>
    <row r="77" spans="2:9" ht="42.75" customHeight="1" x14ac:dyDescent="0.25">
      <c r="B77" s="14" t="s">
        <v>131</v>
      </c>
      <c r="C77" s="20" t="s">
        <v>132</v>
      </c>
      <c r="D77" s="29">
        <v>0</v>
      </c>
      <c r="E77" s="29">
        <v>13</v>
      </c>
      <c r="F77" s="29">
        <v>0</v>
      </c>
      <c r="G77" s="1"/>
      <c r="H77" s="1"/>
      <c r="I77" s="1"/>
    </row>
    <row r="78" spans="2:9" ht="39" x14ac:dyDescent="0.25">
      <c r="B78" s="22" t="s">
        <v>127</v>
      </c>
      <c r="C78" s="18" t="s">
        <v>126</v>
      </c>
      <c r="D78" s="23">
        <v>0</v>
      </c>
      <c r="E78" s="23">
        <v>-2617.1999999999998</v>
      </c>
      <c r="F78" s="29">
        <v>0</v>
      </c>
      <c r="G78" s="1"/>
      <c r="H78" s="1"/>
      <c r="I78" s="1"/>
    </row>
    <row r="79" spans="2:9" ht="15.75" x14ac:dyDescent="0.25">
      <c r="B79" s="11"/>
      <c r="C79" s="2"/>
      <c r="D79" s="2"/>
      <c r="E79" s="2"/>
      <c r="F79" s="24"/>
      <c r="G79" s="1"/>
      <c r="H79" s="1"/>
      <c r="I79" s="1"/>
    </row>
    <row r="80" spans="2:9" ht="15.75" x14ac:dyDescent="0.25">
      <c r="B80" s="2"/>
      <c r="C80" s="2"/>
      <c r="D80" s="2"/>
      <c r="E80" s="2"/>
      <c r="F80" s="2"/>
      <c r="G80" s="1"/>
      <c r="H80" s="1"/>
      <c r="I80" s="1"/>
    </row>
    <row r="81" spans="2:6" x14ac:dyDescent="0.2">
      <c r="B81" s="6"/>
      <c r="C81" s="6"/>
      <c r="D81" s="6"/>
      <c r="E81" s="6"/>
      <c r="F81" s="6"/>
    </row>
    <row r="82" spans="2:6" ht="12.75" customHeight="1" x14ac:dyDescent="0.2">
      <c r="B82" s="6"/>
      <c r="C82" s="6"/>
      <c r="D82" s="6"/>
      <c r="E82" s="6"/>
      <c r="F82" s="6"/>
    </row>
    <row r="83" spans="2:6" x14ac:dyDescent="0.2">
      <c r="B83" s="6"/>
      <c r="C83" s="6"/>
      <c r="D83" s="6"/>
      <c r="E83" s="6"/>
      <c r="F83" s="6"/>
    </row>
    <row r="84" spans="2:6" x14ac:dyDescent="0.2">
      <c r="B84" s="6"/>
      <c r="C84" s="6"/>
      <c r="D84" s="6"/>
      <c r="E84" s="6"/>
      <c r="F84" s="6"/>
    </row>
    <row r="85" spans="2:6" x14ac:dyDescent="0.2">
      <c r="B85" s="6"/>
      <c r="C85" s="6"/>
      <c r="D85" s="6"/>
      <c r="E85" s="6"/>
      <c r="F85" s="6"/>
    </row>
    <row r="86" spans="2:6" x14ac:dyDescent="0.2">
      <c r="B86" s="6"/>
      <c r="C86" s="6"/>
      <c r="D86" s="6"/>
      <c r="E86" s="6"/>
      <c r="F86" s="6"/>
    </row>
    <row r="87" spans="2:6" x14ac:dyDescent="0.2">
      <c r="B87" s="6"/>
      <c r="C87" s="6"/>
      <c r="D87" s="6"/>
      <c r="E87" s="6"/>
      <c r="F87" s="6"/>
    </row>
  </sheetData>
  <mergeCells count="14">
    <mergeCell ref="B7:F7"/>
    <mergeCell ref="B38:B39"/>
    <mergeCell ref="C38:C39"/>
    <mergeCell ref="D38:D39"/>
    <mergeCell ref="E38:E39"/>
    <mergeCell ref="F38:F39"/>
    <mergeCell ref="B8:F8"/>
    <mergeCell ref="B9:F9"/>
    <mergeCell ref="C6:D6"/>
    <mergeCell ref="C1:F1"/>
    <mergeCell ref="C2:F2"/>
    <mergeCell ref="C3:F3"/>
    <mergeCell ref="C4:F4"/>
    <mergeCell ref="C5:F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6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замира</cp:lastModifiedBy>
  <cp:lastPrinted>2025-05-21T06:03:04Z</cp:lastPrinted>
  <dcterms:created xsi:type="dcterms:W3CDTF">1996-10-08T23:32:33Z</dcterms:created>
  <dcterms:modified xsi:type="dcterms:W3CDTF">2025-05-12T06:53:36Z</dcterms:modified>
</cp:coreProperties>
</file>