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музей" sheetId="2" r:id="rId1"/>
    <sheet name="ЦКС" sheetId="3" r:id="rId2"/>
    <sheet name="РЦНК" sheetId="4" r:id="rId3"/>
    <sheet name="ЦБС" sheetId="7" r:id="rId4"/>
  </sheets>
  <definedNames>
    <definedName name="_xlnm.Print_Area" localSheetId="0">музей!$A$9:$Q$30</definedName>
    <definedName name="_xlnm.Print_Area" localSheetId="2">РЦНК!$A$1:$R$67</definedName>
    <definedName name="_xlnm.Print_Area" localSheetId="3">ЦБС!$A$1:$G$48</definedName>
    <definedName name="_xlnm.Print_Area" localSheetId="1">ЦКС!#REF!</definedName>
  </definedNames>
  <calcPr calcId="152511"/>
</workbook>
</file>

<file path=xl/calcChain.xml><?xml version="1.0" encoding="utf-8"?>
<calcChain xmlns="http://schemas.openxmlformats.org/spreadsheetml/2006/main">
  <c r="O20" i="2" l="1"/>
  <c r="O22" i="2"/>
  <c r="L20" i="2"/>
  <c r="L22" i="2"/>
  <c r="I20" i="2"/>
  <c r="I22" i="2"/>
  <c r="O18" i="2"/>
  <c r="L18" i="2"/>
  <c r="I18" i="2"/>
  <c r="M18" i="2"/>
  <c r="M20" i="2"/>
  <c r="M22" i="2"/>
  <c r="J18" i="2"/>
  <c r="J20" i="2"/>
  <c r="J22" i="2"/>
  <c r="H16" i="2"/>
  <c r="M24" i="2"/>
  <c r="K24" i="2"/>
  <c r="N24" i="2" s="1"/>
  <c r="J24" i="2"/>
  <c r="L24" i="2" s="1"/>
  <c r="I24" i="2"/>
  <c r="M16" i="2"/>
  <c r="N16" i="2" s="1"/>
  <c r="J16" i="2"/>
  <c r="K16" i="2" s="1"/>
  <c r="M14" i="2"/>
  <c r="O14" i="2" s="1"/>
  <c r="J14" i="2"/>
  <c r="L14" i="2" s="1"/>
  <c r="I14" i="2"/>
  <c r="I16" i="3"/>
  <c r="M14" i="3"/>
  <c r="K14" i="3"/>
  <c r="N14" i="3" s="1"/>
  <c r="J14" i="3"/>
  <c r="L14" i="3" s="1"/>
  <c r="I14" i="3"/>
  <c r="N10" i="3"/>
  <c r="M10" i="3"/>
  <c r="K10" i="3"/>
  <c r="J10" i="3"/>
  <c r="H10" i="3"/>
  <c r="M8" i="3"/>
  <c r="O8" i="3" s="1"/>
  <c r="J8" i="3"/>
  <c r="L8" i="3" s="1"/>
  <c r="L16" i="3" s="1"/>
  <c r="I8" i="3"/>
  <c r="H24" i="7"/>
  <c r="H20" i="7"/>
  <c r="L24" i="7"/>
  <c r="J24" i="7"/>
  <c r="M24" i="7" s="1"/>
  <c r="I24" i="7"/>
  <c r="H26" i="7"/>
  <c r="L20" i="7"/>
  <c r="M20" i="7" s="1"/>
  <c r="I20" i="7"/>
  <c r="J20" i="7" s="1"/>
  <c r="G20" i="7"/>
  <c r="N23" i="4"/>
  <c r="K23" i="4"/>
  <c r="L23" i="4"/>
  <c r="N19" i="4"/>
  <c r="H19" i="4"/>
  <c r="K19" i="4"/>
  <c r="M19" i="4"/>
  <c r="M21" i="4"/>
  <c r="M23" i="4"/>
  <c r="O23" i="4" s="1"/>
  <c r="J19" i="4"/>
  <c r="J21" i="4"/>
  <c r="J23" i="4"/>
  <c r="I21" i="4"/>
  <c r="I23" i="4"/>
  <c r="L21" i="4"/>
  <c r="O21" i="4"/>
  <c r="O17" i="4"/>
  <c r="L17" i="4"/>
  <c r="I17" i="4"/>
  <c r="M17" i="4"/>
  <c r="J17" i="4"/>
  <c r="I26" i="2" l="1"/>
  <c r="L26" i="2"/>
  <c r="O24" i="2"/>
  <c r="O26" i="2" s="1"/>
  <c r="O14" i="3"/>
  <c r="O16" i="3" s="1"/>
  <c r="K24" i="7"/>
  <c r="K26" i="7" s="1"/>
  <c r="N24" i="7"/>
  <c r="N26" i="7" s="1"/>
  <c r="I25" i="4" l="1"/>
  <c r="O25" i="4" l="1"/>
  <c r="L25" i="4"/>
</calcChain>
</file>

<file path=xl/sharedStrings.xml><?xml version="1.0" encoding="utf-8"?>
<sst xmlns="http://schemas.openxmlformats.org/spreadsheetml/2006/main" count="58" uniqueCount="16">
  <si>
    <t>Наименование показателя</t>
  </si>
  <si>
    <t>сумма</t>
  </si>
  <si>
    <t>Сумма</t>
  </si>
  <si>
    <t>Итого</t>
  </si>
  <si>
    <t>Квт/кубм</t>
  </si>
  <si>
    <t>Электроэнергия</t>
  </si>
  <si>
    <t xml:space="preserve">газ </t>
  </si>
  <si>
    <t>тбо</t>
  </si>
  <si>
    <t xml:space="preserve">водоснабжение </t>
  </si>
  <si>
    <t xml:space="preserve"> ст 223 Коммунальные услуги по РЦНК на 2025-2027гг</t>
  </si>
  <si>
    <t xml:space="preserve">цена </t>
  </si>
  <si>
    <t xml:space="preserve"> ст 223 Коммунальные услуги по ЦБС на 2025-2027гг</t>
  </si>
  <si>
    <t xml:space="preserve"> ст 223 Коммунальные услуги по ЦКС на 2025-2027гг</t>
  </si>
  <si>
    <t xml:space="preserve"> ст 223 Коммунальные услуги по Музею на 2025-2027гг</t>
  </si>
  <si>
    <t xml:space="preserve">Теплоснабжение </t>
  </si>
  <si>
    <t xml:space="preserve">Водоотведение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</si>
</sst>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0.000"/>
    <numFmt numFmtId="171" formatCode="#,##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Arial Cyr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</cellStyleXfs>
  <cellXfs count="99">
    <xf numFmtId="0" fontId="0" fillId="0" borderId="0" xfId="0"/>
    <xf numFmtId="0" fontId="1" fillId="0" borderId="0" xfId="1"/>
    <xf numFmtId="0" fontId="1" fillId="0" borderId="0" xfId="1"/>
    <xf numFmtId="0" fontId="0" fillId="0" borderId="0" xfId="0" applyBorder="1" applyAlignment="1"/>
    <xf numFmtId="0" fontId="0" fillId="0" borderId="0" xfId="0" applyAlignment="1"/>
    <xf numFmtId="0" fontId="4" fillId="0" borderId="0" xfId="1" applyFont="1"/>
    <xf numFmtId="0" fontId="0" fillId="0" borderId="0" xfId="0" applyAlignment="1">
      <alignment horizontal="right"/>
    </xf>
    <xf numFmtId="2" fontId="0" fillId="0" borderId="0" xfId="0" applyNumberFormat="1"/>
    <xf numFmtId="2" fontId="0" fillId="0" borderId="0" xfId="0" applyNumberFormat="1" applyBorder="1" applyAlignment="1"/>
    <xf numFmtId="0" fontId="0" fillId="0" borderId="0" xfId="0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2" fontId="5" fillId="0" borderId="13" xfId="0" applyNumberFormat="1" applyFont="1" applyFill="1" applyBorder="1" applyAlignment="1">
      <alignment horizontal="center"/>
    </xf>
    <xf numFmtId="2" fontId="5" fillId="0" borderId="3" xfId="0" applyNumberFormat="1" applyFont="1" applyFill="1" applyBorder="1" applyAlignment="1">
      <alignment horizontal="center"/>
    </xf>
    <xf numFmtId="2" fontId="5" fillId="0" borderId="8" xfId="0" applyNumberFormat="1" applyFont="1" applyFill="1" applyBorder="1" applyAlignment="1">
      <alignment horizontal="center"/>
    </xf>
    <xf numFmtId="2" fontId="5" fillId="0" borderId="20" xfId="0" applyNumberFormat="1" applyFont="1" applyFill="1" applyBorder="1" applyAlignment="1">
      <alignment horizontal="center"/>
    </xf>
    <xf numFmtId="2" fontId="5" fillId="0" borderId="20" xfId="0" applyNumberFormat="1" applyFont="1" applyFill="1" applyBorder="1" applyAlignment="1"/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2" fontId="5" fillId="0" borderId="15" xfId="0" applyNumberFormat="1" applyFon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2" fontId="5" fillId="0" borderId="9" xfId="0" applyNumberFormat="1" applyFont="1" applyFill="1" applyBorder="1" applyAlignment="1">
      <alignment horizontal="center"/>
    </xf>
    <xf numFmtId="2" fontId="5" fillId="0" borderId="21" xfId="0" applyNumberFormat="1" applyFont="1" applyFill="1" applyBorder="1" applyAlignment="1">
      <alignment horizontal="center"/>
    </xf>
    <xf numFmtId="2" fontId="5" fillId="0" borderId="21" xfId="0" applyNumberFormat="1" applyFont="1" applyFill="1" applyBorder="1" applyAlignment="1"/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1" fontId="5" fillId="0" borderId="20" xfId="0" applyNumberFormat="1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1" fontId="5" fillId="0" borderId="22" xfId="0" applyNumberFormat="1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1" fontId="5" fillId="0" borderId="13" xfId="0" applyNumberFormat="1" applyFont="1" applyFill="1" applyBorder="1" applyAlignment="1">
      <alignment horizontal="center"/>
    </xf>
    <xf numFmtId="1" fontId="5" fillId="0" borderId="3" xfId="0" applyNumberFormat="1" applyFont="1" applyFill="1" applyBorder="1" applyAlignment="1">
      <alignment horizontal="center"/>
    </xf>
    <xf numFmtId="1" fontId="5" fillId="0" borderId="15" xfId="0" applyNumberFormat="1" applyFont="1" applyFill="1" applyBorder="1" applyAlignment="1">
      <alignment horizontal="center"/>
    </xf>
    <xf numFmtId="1" fontId="5" fillId="0" borderId="7" xfId="0" applyNumberFormat="1" applyFont="1" applyFill="1" applyBorder="1" applyAlignment="1">
      <alignment horizontal="center"/>
    </xf>
    <xf numFmtId="1" fontId="7" fillId="0" borderId="13" xfId="0" applyNumberFormat="1" applyFont="1" applyFill="1" applyBorder="1" applyAlignment="1">
      <alignment horizontal="center"/>
    </xf>
    <xf numFmtId="1" fontId="7" fillId="0" borderId="3" xfId="0" applyNumberFormat="1" applyFont="1" applyFill="1" applyBorder="1" applyAlignment="1">
      <alignment horizontal="center"/>
    </xf>
    <xf numFmtId="1" fontId="7" fillId="0" borderId="15" xfId="0" applyNumberFormat="1" applyFont="1" applyFill="1" applyBorder="1" applyAlignment="1">
      <alignment horizontal="center"/>
    </xf>
    <xf numFmtId="1" fontId="7" fillId="0" borderId="7" xfId="0" applyNumberFormat="1" applyFont="1" applyFill="1" applyBorder="1" applyAlignment="1">
      <alignment horizontal="center"/>
    </xf>
    <xf numFmtId="1" fontId="5" fillId="0" borderId="20" xfId="0" applyNumberFormat="1" applyFont="1" applyFill="1" applyBorder="1" applyAlignment="1">
      <alignment horizontal="center"/>
    </xf>
    <xf numFmtId="1" fontId="5" fillId="0" borderId="21" xfId="0" applyNumberFormat="1" applyFont="1" applyFill="1" applyBorder="1" applyAlignment="1">
      <alignment horizontal="center"/>
    </xf>
    <xf numFmtId="1" fontId="5" fillId="0" borderId="20" xfId="0" applyNumberFormat="1" applyFont="1" applyFill="1" applyBorder="1" applyAlignment="1"/>
    <xf numFmtId="1" fontId="5" fillId="0" borderId="21" xfId="0" applyNumberFormat="1" applyFont="1" applyFill="1" applyBorder="1" applyAlignment="1"/>
    <xf numFmtId="165" fontId="5" fillId="0" borderId="8" xfId="0" applyNumberFormat="1" applyFont="1" applyBorder="1" applyAlignment="1">
      <alignment horizontal="center"/>
    </xf>
    <xf numFmtId="165" fontId="5" fillId="0" borderId="9" xfId="0" applyNumberFormat="1" applyFont="1" applyBorder="1" applyAlignment="1">
      <alignment horizontal="center"/>
    </xf>
    <xf numFmtId="165" fontId="5" fillId="0" borderId="8" xfId="0" applyNumberFormat="1" applyFont="1" applyFill="1" applyBorder="1" applyAlignment="1">
      <alignment horizontal="center"/>
    </xf>
    <xf numFmtId="165" fontId="5" fillId="0" borderId="9" xfId="0" applyNumberFormat="1" applyFont="1" applyFill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5" fillId="2" borderId="14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4" fontId="5" fillId="2" borderId="14" xfId="0" applyNumberFormat="1" applyFont="1" applyFill="1" applyBorder="1" applyAlignment="1"/>
    <xf numFmtId="4" fontId="5" fillId="2" borderId="16" xfId="0" applyNumberFormat="1" applyFont="1" applyFill="1" applyBorder="1" applyAlignment="1"/>
    <xf numFmtId="171" fontId="5" fillId="2" borderId="14" xfId="0" applyNumberFormat="1" applyFont="1" applyFill="1" applyBorder="1" applyAlignment="1"/>
    <xf numFmtId="171" fontId="5" fillId="2" borderId="16" xfId="0" applyNumberFormat="1" applyFont="1" applyFill="1" applyBorder="1" applyAlignment="1"/>
    <xf numFmtId="4" fontId="5" fillId="2" borderId="14" xfId="0" applyNumberFormat="1" applyFont="1" applyFill="1" applyBorder="1" applyAlignment="1">
      <alignment horizontal="center"/>
    </xf>
    <xf numFmtId="4" fontId="5" fillId="2" borderId="19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4" fontId="5" fillId="2" borderId="1" xfId="0" applyNumberFormat="1" applyFont="1" applyFill="1" applyBorder="1" applyAlignment="1">
      <alignment horizontal="center"/>
    </xf>
    <xf numFmtId="4" fontId="5" fillId="2" borderId="24" xfId="0" applyNumberFormat="1" applyFont="1" applyFill="1" applyBorder="1" applyAlignment="1">
      <alignment horizontal="center"/>
    </xf>
    <xf numFmtId="4" fontId="5" fillId="2" borderId="5" xfId="0" applyNumberFormat="1" applyFont="1" applyFill="1" applyBorder="1" applyAlignment="1">
      <alignment horizontal="center"/>
    </xf>
    <xf numFmtId="4" fontId="5" fillId="2" borderId="25" xfId="0" applyNumberFormat="1" applyFont="1" applyFill="1" applyBorder="1" applyAlignment="1">
      <alignment horizontal="center"/>
    </xf>
    <xf numFmtId="171" fontId="5" fillId="2" borderId="1" xfId="0" applyNumberFormat="1" applyFont="1" applyFill="1" applyBorder="1" applyAlignment="1">
      <alignment horizontal="center"/>
    </xf>
    <xf numFmtId="171" fontId="5" fillId="2" borderId="24" xfId="0" applyNumberFormat="1" applyFont="1" applyFill="1" applyBorder="1" applyAlignment="1">
      <alignment horizontal="center"/>
    </xf>
    <xf numFmtId="171" fontId="5" fillId="2" borderId="5" xfId="0" applyNumberFormat="1" applyFont="1" applyFill="1" applyBorder="1" applyAlignment="1">
      <alignment horizontal="center"/>
    </xf>
    <xf numFmtId="171" fontId="5" fillId="2" borderId="25" xfId="0" applyNumberFormat="1" applyFont="1" applyFill="1" applyBorder="1" applyAlignment="1">
      <alignment horizontal="center"/>
    </xf>
    <xf numFmtId="4" fontId="5" fillId="2" borderId="26" xfId="0" applyNumberFormat="1" applyFont="1" applyFill="1" applyBorder="1" applyAlignment="1">
      <alignment horizontal="center"/>
    </xf>
    <xf numFmtId="4" fontId="5" fillId="2" borderId="27" xfId="0" applyNumberFormat="1" applyFont="1" applyFill="1" applyBorder="1" applyAlignment="1">
      <alignment horizontal="center"/>
    </xf>
    <xf numFmtId="4" fontId="5" fillId="2" borderId="16" xfId="0" applyNumberFormat="1" applyFont="1" applyFill="1" applyBorder="1" applyAlignment="1">
      <alignment horizontal="center"/>
    </xf>
    <xf numFmtId="171" fontId="5" fillId="2" borderId="14" xfId="0" applyNumberFormat="1" applyFont="1" applyFill="1" applyBorder="1" applyAlignment="1">
      <alignment horizontal="center"/>
    </xf>
    <xf numFmtId="171" fontId="5" fillId="2" borderId="16" xfId="0" applyNumberFormat="1" applyFont="1" applyFill="1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4">
    <cellStyle name="Денежный 2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9:P27"/>
  <sheetViews>
    <sheetView tabSelected="1" zoomScaleNormal="100" zoomScaleSheetLayoutView="100" workbookViewId="0">
      <selection activeCell="C9" sqref="C9:P27"/>
    </sheetView>
  </sheetViews>
  <sheetFormatPr defaultRowHeight="15" x14ac:dyDescent="0.25"/>
  <cols>
    <col min="1" max="1" width="18.7109375" customWidth="1"/>
    <col min="2" max="2" width="6.140625" customWidth="1"/>
    <col min="5" max="5" width="15.85546875" customWidth="1"/>
    <col min="8" max="8" width="16" customWidth="1"/>
    <col min="9" max="9" width="15.7109375" customWidth="1"/>
    <col min="10" max="10" width="12.85546875" customWidth="1"/>
    <col min="11" max="11" width="11.85546875" customWidth="1"/>
    <col min="12" max="12" width="17.85546875" customWidth="1"/>
    <col min="14" max="14" width="13.28515625" customWidth="1"/>
    <col min="17" max="17" width="9.7109375" bestFit="1" customWidth="1"/>
    <col min="19" max="19" width="9.5703125" bestFit="1" customWidth="1"/>
    <col min="21" max="21" width="9.5703125" bestFit="1" customWidth="1"/>
  </cols>
  <sheetData>
    <row r="9" spans="3:16" ht="20.25" x14ac:dyDescent="0.25">
      <c r="C9" s="98" t="s">
        <v>13</v>
      </c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</row>
    <row r="10" spans="3:16" ht="19.5" thickBot="1" x14ac:dyDescent="0.35"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3:16" ht="18.75" x14ac:dyDescent="0.25">
      <c r="C11" s="15" t="s">
        <v>0</v>
      </c>
      <c r="D11" s="16"/>
      <c r="E11" s="16"/>
      <c r="F11" s="95">
        <v>2025</v>
      </c>
      <c r="G11" s="96"/>
      <c r="H11" s="96"/>
      <c r="I11" s="97"/>
      <c r="J11" s="95">
        <v>2026</v>
      </c>
      <c r="K11" s="96"/>
      <c r="L11" s="97"/>
      <c r="M11" s="95">
        <v>2027</v>
      </c>
      <c r="N11" s="96"/>
      <c r="O11" s="96"/>
      <c r="P11" s="97"/>
    </row>
    <row r="12" spans="3:16" ht="15" customHeight="1" x14ac:dyDescent="0.25">
      <c r="C12" s="17"/>
      <c r="D12" s="18"/>
      <c r="E12" s="18"/>
      <c r="F12" s="19" t="s">
        <v>4</v>
      </c>
      <c r="G12" s="20"/>
      <c r="H12" s="21" t="s">
        <v>10</v>
      </c>
      <c r="I12" s="70" t="s">
        <v>1</v>
      </c>
      <c r="J12" s="22" t="s">
        <v>4</v>
      </c>
      <c r="K12" s="21"/>
      <c r="L12" s="70" t="s">
        <v>2</v>
      </c>
      <c r="M12" s="22" t="s">
        <v>4</v>
      </c>
      <c r="N12" s="21"/>
      <c r="O12" s="78" t="s">
        <v>2</v>
      </c>
      <c r="P12" s="79"/>
    </row>
    <row r="13" spans="3:16" ht="15" customHeight="1" x14ac:dyDescent="0.25">
      <c r="C13" s="23"/>
      <c r="D13" s="24"/>
      <c r="E13" s="24"/>
      <c r="F13" s="25"/>
      <c r="G13" s="26"/>
      <c r="H13" s="27"/>
      <c r="I13" s="71"/>
      <c r="J13" s="28"/>
      <c r="K13" s="27"/>
      <c r="L13" s="71"/>
      <c r="M13" s="28"/>
      <c r="N13" s="27"/>
      <c r="O13" s="80"/>
      <c r="P13" s="81"/>
    </row>
    <row r="14" spans="3:16" ht="15" customHeight="1" x14ac:dyDescent="0.25">
      <c r="C14" s="29" t="s">
        <v>5</v>
      </c>
      <c r="D14" s="30"/>
      <c r="E14" s="30"/>
      <c r="F14" s="52">
        <v>9079</v>
      </c>
      <c r="G14" s="53"/>
      <c r="H14" s="33">
        <v>13.88</v>
      </c>
      <c r="I14" s="76">
        <f>F14*H14</f>
        <v>126016.52</v>
      </c>
      <c r="J14" s="60">
        <f>F14</f>
        <v>9079</v>
      </c>
      <c r="K14" s="21">
        <v>14.57</v>
      </c>
      <c r="L14" s="72">
        <f>J14*K14</f>
        <v>132281.03</v>
      </c>
      <c r="M14" s="62">
        <f>F14</f>
        <v>9079</v>
      </c>
      <c r="N14" s="21">
        <v>15.3</v>
      </c>
      <c r="O14" s="82">
        <f>M14*N14</f>
        <v>138908.70000000001</v>
      </c>
      <c r="P14" s="83"/>
    </row>
    <row r="15" spans="3:16" ht="15" customHeight="1" x14ac:dyDescent="0.25">
      <c r="C15" s="36"/>
      <c r="D15" s="37"/>
      <c r="E15" s="37"/>
      <c r="F15" s="54"/>
      <c r="G15" s="55"/>
      <c r="H15" s="40"/>
      <c r="I15" s="92"/>
      <c r="J15" s="61"/>
      <c r="K15" s="27"/>
      <c r="L15" s="73"/>
      <c r="M15" s="63"/>
      <c r="N15" s="27"/>
      <c r="O15" s="84"/>
      <c r="P15" s="85"/>
    </row>
    <row r="16" spans="3:16" ht="15" customHeight="1" x14ac:dyDescent="0.25">
      <c r="C16" s="43" t="s">
        <v>6</v>
      </c>
      <c r="D16" s="44"/>
      <c r="E16" s="44"/>
      <c r="F16" s="56">
        <v>15066</v>
      </c>
      <c r="G16" s="57"/>
      <c r="H16" s="66">
        <f>I16/F16</f>
        <v>10.715518385769283</v>
      </c>
      <c r="I16" s="76">
        <v>161440</v>
      </c>
      <c r="J16" s="60">
        <f t="shared" ref="J16:J22" si="0">F16</f>
        <v>15066</v>
      </c>
      <c r="K16" s="64">
        <f>L16/J16</f>
        <v>11.344152396123722</v>
      </c>
      <c r="L16" s="72">
        <v>170911</v>
      </c>
      <c r="M16" s="62">
        <f t="shared" ref="M16:M22" si="1">F16</f>
        <v>15066</v>
      </c>
      <c r="N16" s="64">
        <f>O16/M16</f>
        <v>11.340369042878004</v>
      </c>
      <c r="O16" s="82">
        <v>170854</v>
      </c>
      <c r="P16" s="83"/>
    </row>
    <row r="17" spans="3:16" x14ac:dyDescent="0.25">
      <c r="C17" s="45"/>
      <c r="D17" s="46"/>
      <c r="E17" s="46"/>
      <c r="F17" s="58"/>
      <c r="G17" s="59"/>
      <c r="H17" s="67"/>
      <c r="I17" s="92"/>
      <c r="J17" s="61"/>
      <c r="K17" s="65"/>
      <c r="L17" s="73"/>
      <c r="M17" s="63"/>
      <c r="N17" s="65"/>
      <c r="O17" s="84"/>
      <c r="P17" s="85"/>
    </row>
    <row r="18" spans="3:16" ht="15" customHeight="1" x14ac:dyDescent="0.3">
      <c r="C18" s="29" t="s">
        <v>14</v>
      </c>
      <c r="D18" s="30"/>
      <c r="E18" s="30"/>
      <c r="F18" s="31">
        <v>335.77</v>
      </c>
      <c r="G18" s="32"/>
      <c r="H18" s="33">
        <v>2736.67</v>
      </c>
      <c r="I18" s="93">
        <f>F18*H18</f>
        <v>918891.68589999992</v>
      </c>
      <c r="J18" s="34">
        <f t="shared" si="0"/>
        <v>335.77</v>
      </c>
      <c r="K18" s="21">
        <v>2846.14</v>
      </c>
      <c r="L18" s="74">
        <f>J18*K18</f>
        <v>955648.42779999995</v>
      </c>
      <c r="M18" s="35">
        <f t="shared" si="1"/>
        <v>335.77</v>
      </c>
      <c r="N18" s="21">
        <v>2959.98</v>
      </c>
      <c r="O18" s="86">
        <f>M18*N18</f>
        <v>993872.48459999997</v>
      </c>
      <c r="P18" s="87"/>
    </row>
    <row r="19" spans="3:16" ht="15" customHeight="1" x14ac:dyDescent="0.25">
      <c r="C19" s="36"/>
      <c r="D19" s="37"/>
      <c r="E19" s="37"/>
      <c r="F19" s="38"/>
      <c r="G19" s="39"/>
      <c r="H19" s="40"/>
      <c r="I19" s="94"/>
      <c r="J19" s="41"/>
      <c r="K19" s="27"/>
      <c r="L19" s="75"/>
      <c r="M19" s="42"/>
      <c r="N19" s="27"/>
      <c r="O19" s="88"/>
      <c r="P19" s="89"/>
    </row>
    <row r="20" spans="3:16" ht="15" customHeight="1" x14ac:dyDescent="0.3">
      <c r="C20" s="29" t="s">
        <v>8</v>
      </c>
      <c r="D20" s="30"/>
      <c r="E20" s="30"/>
      <c r="F20" s="31">
        <v>144</v>
      </c>
      <c r="G20" s="32"/>
      <c r="H20" s="33">
        <v>28.4</v>
      </c>
      <c r="I20" s="93">
        <f t="shared" ref="I20" si="2">F20*H20</f>
        <v>4089.6</v>
      </c>
      <c r="J20" s="60">
        <f t="shared" si="0"/>
        <v>144</v>
      </c>
      <c r="K20" s="21">
        <v>29.54</v>
      </c>
      <c r="L20" s="74">
        <f t="shared" ref="L20" si="3">J20*K20</f>
        <v>4253.76</v>
      </c>
      <c r="M20" s="62">
        <f t="shared" si="1"/>
        <v>144</v>
      </c>
      <c r="N20" s="21">
        <v>30.72</v>
      </c>
      <c r="O20" s="86">
        <f t="shared" ref="O20" si="4">M20*N20</f>
        <v>4423.68</v>
      </c>
      <c r="P20" s="87"/>
    </row>
    <row r="21" spans="3:16" ht="15" customHeight="1" x14ac:dyDescent="0.3">
      <c r="C21" s="36"/>
      <c r="D21" s="37"/>
      <c r="E21" s="37"/>
      <c r="F21" s="38"/>
      <c r="G21" s="39"/>
      <c r="H21" s="40"/>
      <c r="I21" s="94"/>
      <c r="J21" s="61"/>
      <c r="K21" s="27"/>
      <c r="L21" s="75"/>
      <c r="M21" s="63"/>
      <c r="N21" s="27"/>
      <c r="O21" s="88"/>
      <c r="P21" s="89"/>
    </row>
    <row r="22" spans="3:16" ht="15" customHeight="1" x14ac:dyDescent="0.3">
      <c r="C22" s="29" t="s">
        <v>15</v>
      </c>
      <c r="D22" s="30"/>
      <c r="E22" s="30"/>
      <c r="F22" s="31">
        <v>144</v>
      </c>
      <c r="G22" s="32"/>
      <c r="H22" s="33">
        <v>18.8</v>
      </c>
      <c r="I22" s="93">
        <f t="shared" ref="I22" si="5">F22*H22</f>
        <v>2707.2000000000003</v>
      </c>
      <c r="J22" s="60">
        <f t="shared" si="0"/>
        <v>144</v>
      </c>
      <c r="K22" s="21">
        <v>19.559999999999999</v>
      </c>
      <c r="L22" s="74">
        <f t="shared" ref="L22" si="6">J22*K22</f>
        <v>2816.64</v>
      </c>
      <c r="M22" s="62">
        <f t="shared" si="1"/>
        <v>144</v>
      </c>
      <c r="N22" s="21">
        <v>20.34</v>
      </c>
      <c r="O22" s="86">
        <f t="shared" ref="O22" si="7">M22*N22</f>
        <v>2928.96</v>
      </c>
      <c r="P22" s="87"/>
    </row>
    <row r="23" spans="3:16" ht="15" customHeight="1" x14ac:dyDescent="0.3">
      <c r="C23" s="36"/>
      <c r="D23" s="37"/>
      <c r="E23" s="37"/>
      <c r="F23" s="38"/>
      <c r="G23" s="39"/>
      <c r="H23" s="40"/>
      <c r="I23" s="94"/>
      <c r="J23" s="61"/>
      <c r="K23" s="27"/>
      <c r="L23" s="75"/>
      <c r="M23" s="63"/>
      <c r="N23" s="27"/>
      <c r="O23" s="88"/>
      <c r="P23" s="89"/>
    </row>
    <row r="24" spans="3:16" ht="15" customHeight="1" x14ac:dyDescent="0.25">
      <c r="C24" s="29" t="s">
        <v>7</v>
      </c>
      <c r="D24" s="30"/>
      <c r="E24" s="30"/>
      <c r="F24" s="31">
        <v>20</v>
      </c>
      <c r="G24" s="32"/>
      <c r="H24" s="33">
        <v>653.86</v>
      </c>
      <c r="I24" s="76">
        <f t="shared" ref="I24" si="8">F24*H24</f>
        <v>13077.2</v>
      </c>
      <c r="J24" s="34">
        <f t="shared" ref="J24:J25" si="9">F24</f>
        <v>20</v>
      </c>
      <c r="K24" s="68">
        <f>H24*1.04</f>
        <v>680.01440000000002</v>
      </c>
      <c r="L24" s="72">
        <f t="shared" ref="L24" si="10">J24*K24</f>
        <v>13600.288</v>
      </c>
      <c r="M24" s="35">
        <f t="shared" ref="M24:M25" si="11">F24</f>
        <v>20</v>
      </c>
      <c r="N24" s="68">
        <f>K24*1.04</f>
        <v>707.21497600000009</v>
      </c>
      <c r="O24" s="82">
        <f t="shared" ref="O24" si="12">M24*N24</f>
        <v>14144.299520000002</v>
      </c>
      <c r="P24" s="83"/>
    </row>
    <row r="25" spans="3:16" ht="15" customHeight="1" x14ac:dyDescent="0.25">
      <c r="C25" s="36"/>
      <c r="D25" s="37"/>
      <c r="E25" s="37"/>
      <c r="F25" s="38"/>
      <c r="G25" s="39"/>
      <c r="H25" s="40"/>
      <c r="I25" s="92"/>
      <c r="J25" s="41"/>
      <c r="K25" s="69"/>
      <c r="L25" s="73"/>
      <c r="M25" s="42"/>
      <c r="N25" s="69"/>
      <c r="O25" s="84"/>
      <c r="P25" s="85"/>
    </row>
    <row r="26" spans="3:16" x14ac:dyDescent="0.25">
      <c r="C26" s="15" t="s">
        <v>3</v>
      </c>
      <c r="D26" s="16"/>
      <c r="E26" s="16"/>
      <c r="F26" s="19"/>
      <c r="G26" s="20"/>
      <c r="H26" s="21"/>
      <c r="I26" s="76">
        <f>SUM(I14:I25)</f>
        <v>1226222.2058999999</v>
      </c>
      <c r="J26" s="47"/>
      <c r="K26" s="21"/>
      <c r="L26" s="76">
        <f>SUM(L14:L25)</f>
        <v>1279511.1457999998</v>
      </c>
      <c r="M26" s="47"/>
      <c r="N26" s="21"/>
      <c r="O26" s="82">
        <f>SUM(O14:P25)</f>
        <v>1325132.1241200001</v>
      </c>
      <c r="P26" s="83"/>
    </row>
    <row r="27" spans="3:16" ht="15.75" thickBot="1" x14ac:dyDescent="0.3">
      <c r="C27" s="23"/>
      <c r="D27" s="24"/>
      <c r="E27" s="24"/>
      <c r="F27" s="48"/>
      <c r="G27" s="49"/>
      <c r="H27" s="51"/>
      <c r="I27" s="77"/>
      <c r="J27" s="50"/>
      <c r="K27" s="27"/>
      <c r="L27" s="77"/>
      <c r="M27" s="50"/>
      <c r="N27" s="27"/>
      <c r="O27" s="90"/>
      <c r="P27" s="91"/>
    </row>
  </sheetData>
  <mergeCells count="84">
    <mergeCell ref="N18:N19"/>
    <mergeCell ref="O18:P19"/>
    <mergeCell ref="C20:E21"/>
    <mergeCell ref="F20:G21"/>
    <mergeCell ref="H20:H21"/>
    <mergeCell ref="I20:I21"/>
    <mergeCell ref="J20:J21"/>
    <mergeCell ref="K20:K21"/>
    <mergeCell ref="L20:L21"/>
    <mergeCell ref="M20:M21"/>
    <mergeCell ref="N20:N21"/>
    <mergeCell ref="O20:P21"/>
    <mergeCell ref="K26:K27"/>
    <mergeCell ref="L26:L27"/>
    <mergeCell ref="M26:M27"/>
    <mergeCell ref="N26:N27"/>
    <mergeCell ref="O26:P27"/>
    <mergeCell ref="C26:E27"/>
    <mergeCell ref="F26:G27"/>
    <mergeCell ref="H26:H27"/>
    <mergeCell ref="I26:I27"/>
    <mergeCell ref="J26:J27"/>
    <mergeCell ref="K24:K25"/>
    <mergeCell ref="L24:L25"/>
    <mergeCell ref="M24:M25"/>
    <mergeCell ref="N24:N25"/>
    <mergeCell ref="O24:P25"/>
    <mergeCell ref="C24:E25"/>
    <mergeCell ref="F24:G25"/>
    <mergeCell ref="H24:H25"/>
    <mergeCell ref="I24:I25"/>
    <mergeCell ref="J24:J25"/>
    <mergeCell ref="K22:K23"/>
    <mergeCell ref="L22:L23"/>
    <mergeCell ref="M22:M23"/>
    <mergeCell ref="N22:N23"/>
    <mergeCell ref="O22:P23"/>
    <mergeCell ref="C22:E23"/>
    <mergeCell ref="F22:G23"/>
    <mergeCell ref="H22:H23"/>
    <mergeCell ref="I22:I23"/>
    <mergeCell ref="J22:J23"/>
    <mergeCell ref="K16:K17"/>
    <mergeCell ref="L16:L17"/>
    <mergeCell ref="M16:M17"/>
    <mergeCell ref="N16:N17"/>
    <mergeCell ref="O16:P17"/>
    <mergeCell ref="C16:E17"/>
    <mergeCell ref="F16:G17"/>
    <mergeCell ref="H16:H17"/>
    <mergeCell ref="I16:I17"/>
    <mergeCell ref="J16:J17"/>
    <mergeCell ref="K14:K15"/>
    <mergeCell ref="L14:L15"/>
    <mergeCell ref="M14:M15"/>
    <mergeCell ref="N14:N15"/>
    <mergeCell ref="O14:P15"/>
    <mergeCell ref="C14:E15"/>
    <mergeCell ref="F14:G15"/>
    <mergeCell ref="H14:H15"/>
    <mergeCell ref="I14:I15"/>
    <mergeCell ref="J14:J15"/>
    <mergeCell ref="C9:P9"/>
    <mergeCell ref="C11:E13"/>
    <mergeCell ref="F11:I11"/>
    <mergeCell ref="J11:L11"/>
    <mergeCell ref="M11:P11"/>
    <mergeCell ref="F12:G13"/>
    <mergeCell ref="H12:H13"/>
    <mergeCell ref="I12:I13"/>
    <mergeCell ref="J12:J13"/>
    <mergeCell ref="K12:K13"/>
    <mergeCell ref="L12:L13"/>
    <mergeCell ref="M12:M13"/>
    <mergeCell ref="N12:N13"/>
    <mergeCell ref="O12:P13"/>
    <mergeCell ref="F18:G19"/>
    <mergeCell ref="H18:H19"/>
    <mergeCell ref="I18:I19"/>
    <mergeCell ref="J18:J19"/>
    <mergeCell ref="K18:K19"/>
    <mergeCell ref="L18:L19"/>
    <mergeCell ref="M18:M19"/>
    <mergeCell ref="C18:E19"/>
  </mergeCells>
  <pageMargins left="0.19" right="0.46" top="0.75" bottom="0.75" header="0.3" footer="0.3"/>
  <pageSetup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P17"/>
  <sheetViews>
    <sheetView zoomScaleNormal="100" zoomScaleSheetLayoutView="100" workbookViewId="0">
      <selection activeCell="C3" sqref="C3:P17"/>
    </sheetView>
  </sheetViews>
  <sheetFormatPr defaultRowHeight="15" x14ac:dyDescent="0.25"/>
  <cols>
    <col min="1" max="1" width="1.28515625" customWidth="1"/>
    <col min="2" max="2" width="6.140625" customWidth="1"/>
    <col min="5" max="5" width="19" customWidth="1"/>
    <col min="7" max="7" width="10" customWidth="1"/>
    <col min="8" max="8" width="10.42578125" customWidth="1"/>
    <col min="9" max="9" width="17.140625" customWidth="1"/>
    <col min="10" max="10" width="14.140625" customWidth="1"/>
    <col min="11" max="11" width="15.28515625" customWidth="1"/>
    <col min="12" max="12" width="15.5703125" customWidth="1"/>
    <col min="13" max="13" width="13.7109375" customWidth="1"/>
    <col min="14" max="14" width="13.28515625" customWidth="1"/>
    <col min="16" max="16" width="9.5703125" bestFit="1" customWidth="1"/>
    <col min="17" max="17" width="10.7109375" bestFit="1" customWidth="1"/>
    <col min="18" max="18" width="9.5703125" bestFit="1" customWidth="1"/>
  </cols>
  <sheetData>
    <row r="3" spans="3:16" ht="20.25" x14ac:dyDescent="0.25">
      <c r="C3" s="98" t="s">
        <v>12</v>
      </c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</row>
    <row r="4" spans="3:16" ht="19.5" thickBot="1" x14ac:dyDescent="0.35"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</row>
    <row r="5" spans="3:16" ht="18.75" x14ac:dyDescent="0.25">
      <c r="C5" s="15" t="s">
        <v>0</v>
      </c>
      <c r="D5" s="16"/>
      <c r="E5" s="16"/>
      <c r="F5" s="95">
        <v>2025</v>
      </c>
      <c r="G5" s="96"/>
      <c r="H5" s="96"/>
      <c r="I5" s="97"/>
      <c r="J5" s="95">
        <v>2026</v>
      </c>
      <c r="K5" s="96"/>
      <c r="L5" s="97"/>
      <c r="M5" s="95">
        <v>2027</v>
      </c>
      <c r="N5" s="96"/>
      <c r="O5" s="96"/>
      <c r="P5" s="97"/>
    </row>
    <row r="6" spans="3:16" ht="15" customHeight="1" x14ac:dyDescent="0.25">
      <c r="C6" s="17"/>
      <c r="D6" s="18"/>
      <c r="E6" s="18"/>
      <c r="F6" s="19" t="s">
        <v>4</v>
      </c>
      <c r="G6" s="20"/>
      <c r="H6" s="21" t="s">
        <v>10</v>
      </c>
      <c r="I6" s="70" t="s">
        <v>1</v>
      </c>
      <c r="J6" s="22" t="s">
        <v>4</v>
      </c>
      <c r="K6" s="21"/>
      <c r="L6" s="70" t="s">
        <v>2</v>
      </c>
      <c r="M6" s="22" t="s">
        <v>4</v>
      </c>
      <c r="N6" s="21"/>
      <c r="O6" s="78" t="s">
        <v>2</v>
      </c>
      <c r="P6" s="79"/>
    </row>
    <row r="7" spans="3:16" ht="15" customHeight="1" x14ac:dyDescent="0.25">
      <c r="C7" s="23"/>
      <c r="D7" s="24"/>
      <c r="E7" s="24"/>
      <c r="F7" s="25"/>
      <c r="G7" s="26"/>
      <c r="H7" s="27"/>
      <c r="I7" s="71"/>
      <c r="J7" s="28"/>
      <c r="K7" s="27"/>
      <c r="L7" s="71"/>
      <c r="M7" s="28"/>
      <c r="N7" s="27"/>
      <c r="O7" s="80"/>
      <c r="P7" s="81"/>
    </row>
    <row r="8" spans="3:16" ht="15" customHeight="1" x14ac:dyDescent="0.25">
      <c r="C8" s="29" t="s">
        <v>5</v>
      </c>
      <c r="D8" s="30"/>
      <c r="E8" s="30"/>
      <c r="F8" s="52">
        <v>73882</v>
      </c>
      <c r="G8" s="53"/>
      <c r="H8" s="33">
        <v>13.88</v>
      </c>
      <c r="I8" s="76">
        <f>F8*H8</f>
        <v>1025482.16</v>
      </c>
      <c r="J8" s="60">
        <f>F8</f>
        <v>73882</v>
      </c>
      <c r="K8" s="21">
        <v>14.57</v>
      </c>
      <c r="L8" s="72">
        <f>J8*K8</f>
        <v>1076460.74</v>
      </c>
      <c r="M8" s="62">
        <f>F8</f>
        <v>73882</v>
      </c>
      <c r="N8" s="21">
        <v>15.3</v>
      </c>
      <c r="O8" s="82">
        <f>M8*N8</f>
        <v>1130394.6000000001</v>
      </c>
      <c r="P8" s="83"/>
    </row>
    <row r="9" spans="3:16" ht="15" customHeight="1" x14ac:dyDescent="0.25">
      <c r="C9" s="36"/>
      <c r="D9" s="37"/>
      <c r="E9" s="37"/>
      <c r="F9" s="54"/>
      <c r="G9" s="55"/>
      <c r="H9" s="40"/>
      <c r="I9" s="92"/>
      <c r="J9" s="61"/>
      <c r="K9" s="27"/>
      <c r="L9" s="73"/>
      <c r="M9" s="63"/>
      <c r="N9" s="27"/>
      <c r="O9" s="84"/>
      <c r="P9" s="85"/>
    </row>
    <row r="10" spans="3:16" ht="15" customHeight="1" x14ac:dyDescent="0.25">
      <c r="C10" s="43" t="s">
        <v>6</v>
      </c>
      <c r="D10" s="44"/>
      <c r="E10" s="44"/>
      <c r="F10" s="56">
        <v>98164</v>
      </c>
      <c r="G10" s="57"/>
      <c r="H10" s="66">
        <f>I10/F10</f>
        <v>10.734943563831955</v>
      </c>
      <c r="I10" s="76">
        <v>1053785</v>
      </c>
      <c r="J10" s="60">
        <f t="shared" ref="J10:J15" si="0">F10</f>
        <v>98164</v>
      </c>
      <c r="K10" s="64">
        <f>L10/J10</f>
        <v>11.408265759341511</v>
      </c>
      <c r="L10" s="72">
        <v>1119881</v>
      </c>
      <c r="M10" s="62">
        <f t="shared" ref="M10:M15" si="1">F10</f>
        <v>98164</v>
      </c>
      <c r="N10" s="64">
        <f>O10/M10</f>
        <v>11.737357890876492</v>
      </c>
      <c r="O10" s="82">
        <v>1152186</v>
      </c>
      <c r="P10" s="83"/>
    </row>
    <row r="11" spans="3:16" ht="15" customHeight="1" x14ac:dyDescent="0.25">
      <c r="C11" s="45"/>
      <c r="D11" s="46"/>
      <c r="E11" s="46"/>
      <c r="F11" s="58"/>
      <c r="G11" s="59"/>
      <c r="H11" s="67"/>
      <c r="I11" s="92"/>
      <c r="J11" s="61"/>
      <c r="K11" s="65"/>
      <c r="L11" s="73"/>
      <c r="M11" s="63"/>
      <c r="N11" s="65"/>
      <c r="O11" s="84"/>
      <c r="P11" s="85"/>
    </row>
    <row r="12" spans="3:16" ht="15" customHeight="1" x14ac:dyDescent="0.25">
      <c r="C12" s="29" t="s">
        <v>8</v>
      </c>
      <c r="D12" s="30"/>
      <c r="E12" s="30"/>
      <c r="F12" s="31"/>
      <c r="G12" s="32"/>
      <c r="H12" s="33"/>
      <c r="I12" s="93"/>
      <c r="J12" s="34"/>
      <c r="K12" s="21"/>
      <c r="L12" s="74"/>
      <c r="M12" s="35"/>
      <c r="N12" s="21"/>
      <c r="O12" s="86"/>
      <c r="P12" s="87"/>
    </row>
    <row r="13" spans="3:16" ht="15" customHeight="1" x14ac:dyDescent="0.25">
      <c r="C13" s="36"/>
      <c r="D13" s="37"/>
      <c r="E13" s="37"/>
      <c r="F13" s="38"/>
      <c r="G13" s="39"/>
      <c r="H13" s="40"/>
      <c r="I13" s="94"/>
      <c r="J13" s="41"/>
      <c r="K13" s="27"/>
      <c r="L13" s="75"/>
      <c r="M13" s="42"/>
      <c r="N13" s="27"/>
      <c r="O13" s="88"/>
      <c r="P13" s="89"/>
    </row>
    <row r="14" spans="3:16" x14ac:dyDescent="0.25">
      <c r="C14" s="29" t="s">
        <v>7</v>
      </c>
      <c r="D14" s="30"/>
      <c r="E14" s="30"/>
      <c r="F14" s="31">
        <v>394</v>
      </c>
      <c r="G14" s="32"/>
      <c r="H14" s="33">
        <v>653.86</v>
      </c>
      <c r="I14" s="76">
        <f t="shared" ref="I14" si="2">F14*H14</f>
        <v>257620.84</v>
      </c>
      <c r="J14" s="34">
        <f t="shared" ref="J14:J15" si="3">F14</f>
        <v>394</v>
      </c>
      <c r="K14" s="68">
        <f>H14*1.04</f>
        <v>680.01440000000002</v>
      </c>
      <c r="L14" s="72">
        <f t="shared" ref="L14" si="4">J14*K14</f>
        <v>267925.67359999998</v>
      </c>
      <c r="M14" s="35">
        <f t="shared" ref="M14:M15" si="5">F14</f>
        <v>394</v>
      </c>
      <c r="N14" s="68">
        <f>K14*1.04</f>
        <v>707.21497600000009</v>
      </c>
      <c r="O14" s="82">
        <f t="shared" ref="O14" si="6">M14*N14</f>
        <v>278642.70054400002</v>
      </c>
      <c r="P14" s="83"/>
    </row>
    <row r="15" spans="3:16" x14ac:dyDescent="0.25">
      <c r="C15" s="36"/>
      <c r="D15" s="37"/>
      <c r="E15" s="37"/>
      <c r="F15" s="38"/>
      <c r="G15" s="39"/>
      <c r="H15" s="40"/>
      <c r="I15" s="92"/>
      <c r="J15" s="41"/>
      <c r="K15" s="69"/>
      <c r="L15" s="73"/>
      <c r="M15" s="42"/>
      <c r="N15" s="69"/>
      <c r="O15" s="84"/>
      <c r="P15" s="85"/>
    </row>
    <row r="16" spans="3:16" x14ac:dyDescent="0.25">
      <c r="C16" s="15" t="s">
        <v>3</v>
      </c>
      <c r="D16" s="16"/>
      <c r="E16" s="16"/>
      <c r="F16" s="19"/>
      <c r="G16" s="20"/>
      <c r="H16" s="21"/>
      <c r="I16" s="76">
        <f>SUM(I8:I15)</f>
        <v>2336888</v>
      </c>
      <c r="J16" s="47"/>
      <c r="K16" s="21"/>
      <c r="L16" s="76">
        <f>SUM(L8:L15)</f>
        <v>2464267.4136000001</v>
      </c>
      <c r="M16" s="47"/>
      <c r="N16" s="21"/>
      <c r="O16" s="82">
        <f>SUM(O8:P15)</f>
        <v>2561223.3005440002</v>
      </c>
      <c r="P16" s="83"/>
    </row>
    <row r="17" spans="3:16" ht="15.75" thickBot="1" x14ac:dyDescent="0.3">
      <c r="C17" s="23"/>
      <c r="D17" s="24"/>
      <c r="E17" s="24"/>
      <c r="F17" s="48"/>
      <c r="G17" s="49"/>
      <c r="H17" s="51"/>
      <c r="I17" s="77"/>
      <c r="J17" s="50"/>
      <c r="K17" s="27"/>
      <c r="L17" s="77"/>
      <c r="M17" s="50"/>
      <c r="N17" s="27"/>
      <c r="O17" s="90"/>
      <c r="P17" s="91"/>
    </row>
  </sheetData>
  <mergeCells count="64">
    <mergeCell ref="K16:K17"/>
    <mergeCell ref="L16:L17"/>
    <mergeCell ref="M16:M17"/>
    <mergeCell ref="N16:N17"/>
    <mergeCell ref="O16:P17"/>
    <mergeCell ref="C16:E17"/>
    <mergeCell ref="F16:G17"/>
    <mergeCell ref="H16:H17"/>
    <mergeCell ref="I16:I17"/>
    <mergeCell ref="J16:J17"/>
    <mergeCell ref="K14:K15"/>
    <mergeCell ref="L14:L15"/>
    <mergeCell ref="M14:M15"/>
    <mergeCell ref="N14:N15"/>
    <mergeCell ref="O14:P15"/>
    <mergeCell ref="C14:E15"/>
    <mergeCell ref="F14:G15"/>
    <mergeCell ref="H14:H15"/>
    <mergeCell ref="I14:I15"/>
    <mergeCell ref="J14:J15"/>
    <mergeCell ref="K12:K13"/>
    <mergeCell ref="L12:L13"/>
    <mergeCell ref="M12:M13"/>
    <mergeCell ref="N12:N13"/>
    <mergeCell ref="O12:P13"/>
    <mergeCell ref="C12:E13"/>
    <mergeCell ref="F12:G13"/>
    <mergeCell ref="H12:H13"/>
    <mergeCell ref="I12:I13"/>
    <mergeCell ref="J12:J13"/>
    <mergeCell ref="K10:K11"/>
    <mergeCell ref="L10:L11"/>
    <mergeCell ref="M10:M11"/>
    <mergeCell ref="N10:N11"/>
    <mergeCell ref="O10:P11"/>
    <mergeCell ref="C10:E11"/>
    <mergeCell ref="F10:G11"/>
    <mergeCell ref="H10:H11"/>
    <mergeCell ref="I10:I11"/>
    <mergeCell ref="J10:J11"/>
    <mergeCell ref="K8:K9"/>
    <mergeCell ref="L8:L9"/>
    <mergeCell ref="M8:M9"/>
    <mergeCell ref="N8:N9"/>
    <mergeCell ref="O8:P9"/>
    <mergeCell ref="C8:E9"/>
    <mergeCell ref="F8:G9"/>
    <mergeCell ref="H8:H9"/>
    <mergeCell ref="I8:I9"/>
    <mergeCell ref="J8:J9"/>
    <mergeCell ref="C3:P3"/>
    <mergeCell ref="C5:E7"/>
    <mergeCell ref="F5:I5"/>
    <mergeCell ref="J5:L5"/>
    <mergeCell ref="M5:P5"/>
    <mergeCell ref="F6:G7"/>
    <mergeCell ref="H6:H7"/>
    <mergeCell ref="I6:I7"/>
    <mergeCell ref="J6:J7"/>
    <mergeCell ref="K6:K7"/>
    <mergeCell ref="L6:L7"/>
    <mergeCell ref="M6:M7"/>
    <mergeCell ref="N6:N7"/>
    <mergeCell ref="O6:P7"/>
  </mergeCells>
  <pageMargins left="0.19" right="0.46" top="0.75" bottom="0.75" header="0.3" footer="0.3"/>
  <pageSetup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3:V41"/>
  <sheetViews>
    <sheetView zoomScaleNormal="100" zoomScaleSheetLayoutView="100" workbookViewId="0">
      <selection activeCell="C12" sqref="C12:P27"/>
    </sheetView>
  </sheetViews>
  <sheetFormatPr defaultRowHeight="15" x14ac:dyDescent="0.25"/>
  <cols>
    <col min="1" max="1" width="1.28515625" customWidth="1"/>
    <col min="2" max="2" width="6.140625" customWidth="1"/>
    <col min="5" max="5" width="14.5703125" customWidth="1"/>
    <col min="7" max="7" width="6.42578125" customWidth="1"/>
    <col min="8" max="8" width="13.5703125" customWidth="1"/>
    <col min="9" max="9" width="14" customWidth="1"/>
    <col min="10" max="11" width="14.5703125" customWidth="1"/>
    <col min="12" max="12" width="16.5703125" customWidth="1"/>
    <col min="13" max="14" width="13.28515625" customWidth="1"/>
    <col min="15" max="15" width="7.140625" customWidth="1"/>
    <col min="16" max="16" width="7.5703125" customWidth="1"/>
    <col min="17" max="17" width="13.28515625" customWidth="1"/>
    <col min="18" max="19" width="9.5703125" bestFit="1" customWidth="1"/>
    <col min="20" max="20" width="9.7109375" bestFit="1" customWidth="1"/>
  </cols>
  <sheetData>
    <row r="3" spans="3:22" x14ac:dyDescent="0.25">
      <c r="C3" s="9"/>
      <c r="D3" s="9"/>
      <c r="E3" s="9"/>
      <c r="M3" s="9"/>
      <c r="N3" s="9"/>
      <c r="O3" s="9"/>
      <c r="P3" s="9"/>
    </row>
    <row r="4" spans="3:22" x14ac:dyDescent="0.25">
      <c r="C4" s="9"/>
      <c r="D4" s="9"/>
      <c r="E4" s="9"/>
      <c r="M4" s="9"/>
      <c r="N4" s="9"/>
      <c r="O4" s="9"/>
      <c r="P4" s="9"/>
    </row>
    <row r="5" spans="3:22" x14ac:dyDescent="0.25">
      <c r="C5" s="9"/>
      <c r="D5" s="9"/>
      <c r="E5" s="9"/>
      <c r="F5" s="4"/>
      <c r="M5" s="9"/>
      <c r="N5" s="9"/>
      <c r="O5" s="9"/>
      <c r="P5" s="9"/>
    </row>
    <row r="6" spans="3:22" x14ac:dyDescent="0.25">
      <c r="C6" s="9"/>
      <c r="D6" s="9"/>
      <c r="E6" s="9"/>
      <c r="F6" s="4"/>
      <c r="M6" s="9"/>
      <c r="N6" s="9"/>
      <c r="O6" s="9"/>
      <c r="P6" s="9"/>
    </row>
    <row r="7" spans="3:22" x14ac:dyDescent="0.25">
      <c r="C7" s="4"/>
      <c r="D7" s="4"/>
      <c r="E7" s="4"/>
      <c r="F7" s="4"/>
      <c r="P7" s="4"/>
    </row>
    <row r="11" spans="3:22" ht="18.75" x14ac:dyDescent="0.3"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</row>
    <row r="12" spans="3:22" ht="44.25" customHeight="1" x14ac:dyDescent="0.25">
      <c r="C12" s="13" t="s">
        <v>9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</row>
    <row r="13" spans="3:22" ht="19.5" thickBot="1" x14ac:dyDescent="0.35"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</row>
    <row r="14" spans="3:22" ht="48.75" customHeight="1" x14ac:dyDescent="0.25">
      <c r="C14" s="15" t="s">
        <v>0</v>
      </c>
      <c r="D14" s="16"/>
      <c r="E14" s="16"/>
      <c r="F14" s="95">
        <v>2025</v>
      </c>
      <c r="G14" s="96"/>
      <c r="H14" s="96"/>
      <c r="I14" s="97"/>
      <c r="J14" s="95">
        <v>2026</v>
      </c>
      <c r="K14" s="96"/>
      <c r="L14" s="97"/>
      <c r="M14" s="95">
        <v>2027</v>
      </c>
      <c r="N14" s="96"/>
      <c r="O14" s="96"/>
      <c r="P14" s="97"/>
    </row>
    <row r="15" spans="3:22" x14ac:dyDescent="0.25">
      <c r="C15" s="17"/>
      <c r="D15" s="18"/>
      <c r="E15" s="18"/>
      <c r="F15" s="19" t="s">
        <v>4</v>
      </c>
      <c r="G15" s="20"/>
      <c r="H15" s="21" t="s">
        <v>10</v>
      </c>
      <c r="I15" s="70" t="s">
        <v>1</v>
      </c>
      <c r="J15" s="22" t="s">
        <v>4</v>
      </c>
      <c r="K15" s="21"/>
      <c r="L15" s="70" t="s">
        <v>2</v>
      </c>
      <c r="M15" s="22" t="s">
        <v>4</v>
      </c>
      <c r="N15" s="21"/>
      <c r="O15" s="78" t="s">
        <v>2</v>
      </c>
      <c r="P15" s="79"/>
      <c r="R15" s="7"/>
      <c r="S15" s="7"/>
      <c r="T15" s="7"/>
      <c r="U15" s="7"/>
      <c r="V15" s="7"/>
    </row>
    <row r="16" spans="3:22" x14ac:dyDescent="0.25">
      <c r="C16" s="23"/>
      <c r="D16" s="24"/>
      <c r="E16" s="24"/>
      <c r="F16" s="25"/>
      <c r="G16" s="26"/>
      <c r="H16" s="27"/>
      <c r="I16" s="71"/>
      <c r="J16" s="28"/>
      <c r="K16" s="27"/>
      <c r="L16" s="71"/>
      <c r="M16" s="28"/>
      <c r="N16" s="27"/>
      <c r="O16" s="80"/>
      <c r="P16" s="81"/>
      <c r="R16" s="7"/>
      <c r="S16" s="7"/>
      <c r="T16" s="7"/>
      <c r="U16" s="7"/>
      <c r="V16" s="7"/>
    </row>
    <row r="17" spans="3:22" x14ac:dyDescent="0.25">
      <c r="C17" s="29" t="s">
        <v>5</v>
      </c>
      <c r="D17" s="30"/>
      <c r="E17" s="30"/>
      <c r="F17" s="52">
        <v>25189</v>
      </c>
      <c r="G17" s="53"/>
      <c r="H17" s="33">
        <v>13.88</v>
      </c>
      <c r="I17" s="76">
        <f>F17*H17</f>
        <v>349623.32</v>
      </c>
      <c r="J17" s="60">
        <f>F17</f>
        <v>25189</v>
      </c>
      <c r="K17" s="21">
        <v>14.57</v>
      </c>
      <c r="L17" s="72">
        <f>J17*K17</f>
        <v>367003.73</v>
      </c>
      <c r="M17" s="62">
        <f>F17</f>
        <v>25189</v>
      </c>
      <c r="N17" s="21">
        <v>15.3</v>
      </c>
      <c r="O17" s="82">
        <f>M17*N17</f>
        <v>385391.7</v>
      </c>
      <c r="P17" s="83"/>
      <c r="R17" s="7"/>
      <c r="S17" s="7"/>
      <c r="T17" s="7"/>
      <c r="U17" s="7"/>
      <c r="V17" s="7"/>
    </row>
    <row r="18" spans="3:22" ht="30.75" customHeight="1" x14ac:dyDescent="0.25">
      <c r="C18" s="36"/>
      <c r="D18" s="37"/>
      <c r="E18" s="37"/>
      <c r="F18" s="54"/>
      <c r="G18" s="55"/>
      <c r="H18" s="40"/>
      <c r="I18" s="92"/>
      <c r="J18" s="61"/>
      <c r="K18" s="27"/>
      <c r="L18" s="73"/>
      <c r="M18" s="63"/>
      <c r="N18" s="27"/>
      <c r="O18" s="84"/>
      <c r="P18" s="85"/>
      <c r="R18" s="7"/>
      <c r="S18" s="7"/>
      <c r="T18" s="7"/>
      <c r="U18" s="7"/>
      <c r="V18" s="7"/>
    </row>
    <row r="19" spans="3:22" ht="15" customHeight="1" x14ac:dyDescent="0.25">
      <c r="C19" s="43" t="s">
        <v>6</v>
      </c>
      <c r="D19" s="44"/>
      <c r="E19" s="44"/>
      <c r="F19" s="56">
        <v>29045</v>
      </c>
      <c r="G19" s="57"/>
      <c r="H19" s="66">
        <f>I19/F19</f>
        <v>10.597555517300741</v>
      </c>
      <c r="I19" s="76">
        <v>307806</v>
      </c>
      <c r="J19" s="60">
        <f t="shared" ref="J19:J24" si="0">F19</f>
        <v>29045</v>
      </c>
      <c r="K19" s="64">
        <f>L19/J19</f>
        <v>11.277087278361163</v>
      </c>
      <c r="L19" s="72">
        <v>327543</v>
      </c>
      <c r="M19" s="62">
        <f t="shared" ref="M19:M24" si="1">F19</f>
        <v>29045</v>
      </c>
      <c r="N19" s="64">
        <f>O19/M19</f>
        <v>11.421518333620245</v>
      </c>
      <c r="O19" s="82">
        <v>331738</v>
      </c>
      <c r="P19" s="83"/>
      <c r="R19" s="7"/>
      <c r="S19" s="7"/>
      <c r="T19" s="7"/>
      <c r="U19" s="7"/>
      <c r="V19" s="7"/>
    </row>
    <row r="20" spans="3:22" ht="30" customHeight="1" x14ac:dyDescent="0.25">
      <c r="C20" s="45"/>
      <c r="D20" s="46"/>
      <c r="E20" s="46"/>
      <c r="F20" s="58"/>
      <c r="G20" s="59"/>
      <c r="H20" s="67"/>
      <c r="I20" s="92"/>
      <c r="J20" s="61"/>
      <c r="K20" s="65"/>
      <c r="L20" s="73"/>
      <c r="M20" s="63"/>
      <c r="N20" s="65"/>
      <c r="O20" s="84"/>
      <c r="P20" s="85"/>
      <c r="R20" s="7"/>
      <c r="S20" s="7"/>
      <c r="T20" s="7"/>
      <c r="U20" s="7"/>
      <c r="V20" s="7"/>
    </row>
    <row r="21" spans="3:22" ht="15" customHeight="1" x14ac:dyDescent="0.3">
      <c r="C21" s="29" t="s">
        <v>8</v>
      </c>
      <c r="D21" s="30"/>
      <c r="E21" s="30"/>
      <c r="F21" s="31">
        <v>1382.4</v>
      </c>
      <c r="G21" s="32"/>
      <c r="H21" s="33">
        <v>28.4</v>
      </c>
      <c r="I21" s="93">
        <f t="shared" ref="I21" si="2">F21*H21</f>
        <v>39260.160000000003</v>
      </c>
      <c r="J21" s="34">
        <f t="shared" ref="J21:J24" si="3">F21</f>
        <v>1382.4</v>
      </c>
      <c r="K21" s="21">
        <v>29.54</v>
      </c>
      <c r="L21" s="74">
        <f t="shared" ref="L21" si="4">J21*K21</f>
        <v>40836.096000000005</v>
      </c>
      <c r="M21" s="35">
        <f t="shared" ref="M21:M24" si="5">F21</f>
        <v>1382.4</v>
      </c>
      <c r="N21" s="21">
        <v>30.72</v>
      </c>
      <c r="O21" s="86">
        <f t="shared" ref="O21" si="6">M21*N21</f>
        <v>42467.328000000001</v>
      </c>
      <c r="P21" s="87"/>
      <c r="R21" s="7"/>
      <c r="S21" s="7"/>
      <c r="T21" s="7"/>
      <c r="U21" s="7"/>
      <c r="V21" s="7"/>
    </row>
    <row r="22" spans="3:22" ht="17.25" customHeight="1" x14ac:dyDescent="0.3">
      <c r="C22" s="36"/>
      <c r="D22" s="37"/>
      <c r="E22" s="37"/>
      <c r="F22" s="38"/>
      <c r="G22" s="39"/>
      <c r="H22" s="40"/>
      <c r="I22" s="94"/>
      <c r="J22" s="41"/>
      <c r="K22" s="27"/>
      <c r="L22" s="75"/>
      <c r="M22" s="42"/>
      <c r="N22" s="27"/>
      <c r="O22" s="88"/>
      <c r="P22" s="89"/>
      <c r="R22" s="7"/>
      <c r="S22" s="7"/>
      <c r="T22" s="7"/>
      <c r="U22" s="7"/>
      <c r="V22" s="7"/>
    </row>
    <row r="23" spans="3:22" ht="13.5" customHeight="1" x14ac:dyDescent="0.3">
      <c r="C23" s="29" t="s">
        <v>7</v>
      </c>
      <c r="D23" s="30"/>
      <c r="E23" s="30"/>
      <c r="F23" s="31">
        <v>82</v>
      </c>
      <c r="G23" s="32"/>
      <c r="H23" s="33">
        <v>653.86</v>
      </c>
      <c r="I23" s="76">
        <f t="shared" ref="I23" si="7">F23*H23</f>
        <v>53616.520000000004</v>
      </c>
      <c r="J23" s="34">
        <f t="shared" ref="J23:J24" si="8">F23</f>
        <v>82</v>
      </c>
      <c r="K23" s="68">
        <f>H23*1.04</f>
        <v>680.01440000000002</v>
      </c>
      <c r="L23" s="72">
        <f t="shared" ref="L23" si="9">J23*K23</f>
        <v>55761.180800000002</v>
      </c>
      <c r="M23" s="35">
        <f t="shared" ref="M23:M24" si="10">F23</f>
        <v>82</v>
      </c>
      <c r="N23" s="68">
        <f>K23*1.04</f>
        <v>707.21497600000009</v>
      </c>
      <c r="O23" s="82">
        <f t="shared" ref="O23" si="11">M23*N23</f>
        <v>57991.628032000008</v>
      </c>
      <c r="P23" s="83"/>
      <c r="R23" s="7"/>
      <c r="S23" s="7"/>
      <c r="T23" s="7"/>
      <c r="U23" s="7"/>
      <c r="V23" s="7"/>
    </row>
    <row r="24" spans="3:22" ht="16.5" customHeight="1" x14ac:dyDescent="0.3">
      <c r="C24" s="36"/>
      <c r="D24" s="37"/>
      <c r="E24" s="37"/>
      <c r="F24" s="38"/>
      <c r="G24" s="39"/>
      <c r="H24" s="40"/>
      <c r="I24" s="92"/>
      <c r="J24" s="41"/>
      <c r="K24" s="69"/>
      <c r="L24" s="73"/>
      <c r="M24" s="42"/>
      <c r="N24" s="69"/>
      <c r="O24" s="84"/>
      <c r="P24" s="85"/>
      <c r="R24" s="7"/>
      <c r="S24" s="7"/>
      <c r="T24" s="7"/>
      <c r="U24" s="7"/>
      <c r="V24" s="7"/>
    </row>
    <row r="25" spans="3:22" x14ac:dyDescent="0.25">
      <c r="C25" s="15" t="s">
        <v>3</v>
      </c>
      <c r="D25" s="16"/>
      <c r="E25" s="16"/>
      <c r="F25" s="19"/>
      <c r="G25" s="20"/>
      <c r="H25" s="21"/>
      <c r="I25" s="76">
        <f>SUM(I17:I24)</f>
        <v>750306.00000000012</v>
      </c>
      <c r="J25" s="47"/>
      <c r="K25" s="21"/>
      <c r="L25" s="76">
        <f>SUM(L17:L24)</f>
        <v>791144.00679999997</v>
      </c>
      <c r="M25" s="47"/>
      <c r="N25" s="21"/>
      <c r="O25" s="82">
        <f>SUM(O17:P24)</f>
        <v>817588.65603199997</v>
      </c>
      <c r="P25" s="83"/>
      <c r="R25" s="7"/>
      <c r="S25" s="7"/>
      <c r="T25" s="7"/>
      <c r="U25" s="7"/>
      <c r="V25" s="7"/>
    </row>
    <row r="26" spans="3:22" ht="22.5" customHeight="1" thickBot="1" x14ac:dyDescent="0.3">
      <c r="C26" s="23"/>
      <c r="D26" s="24"/>
      <c r="E26" s="24"/>
      <c r="F26" s="48"/>
      <c r="G26" s="49"/>
      <c r="H26" s="51"/>
      <c r="I26" s="77"/>
      <c r="J26" s="50"/>
      <c r="K26" s="27"/>
      <c r="L26" s="77"/>
      <c r="M26" s="50"/>
      <c r="N26" s="27"/>
      <c r="O26" s="90"/>
      <c r="P26" s="91"/>
      <c r="R26" s="7"/>
      <c r="S26" s="7"/>
      <c r="T26" s="7"/>
      <c r="U26" s="7"/>
      <c r="V26" s="7"/>
    </row>
    <row r="27" spans="3:22" x14ac:dyDescent="0.25">
      <c r="R27" s="7"/>
      <c r="S27" s="7"/>
      <c r="T27" s="7"/>
      <c r="U27" s="7"/>
      <c r="V27" s="7"/>
    </row>
    <row r="28" spans="3:22" ht="15.75" x14ac:dyDescent="0.25">
      <c r="C28" s="12"/>
      <c r="D28" s="12"/>
      <c r="E28" s="12"/>
      <c r="F28" s="12"/>
      <c r="G28" s="12"/>
      <c r="H28" s="12"/>
      <c r="I28" s="12"/>
      <c r="L28" s="11"/>
      <c r="M28" s="11"/>
      <c r="N28" s="11"/>
      <c r="O28" s="11"/>
      <c r="P28" s="11"/>
      <c r="R28" s="7"/>
      <c r="S28" s="7"/>
      <c r="T28" s="7"/>
      <c r="U28" s="7"/>
      <c r="V28" s="7"/>
    </row>
    <row r="29" spans="3:22" ht="15.75" customHeight="1" x14ac:dyDescent="0.25">
      <c r="C29" s="10"/>
      <c r="D29" s="10"/>
      <c r="E29" s="10"/>
      <c r="F29" s="10"/>
      <c r="G29" s="10"/>
      <c r="H29" s="10"/>
      <c r="I29" s="10"/>
      <c r="J29" s="11"/>
      <c r="K29" s="11"/>
      <c r="L29" s="11"/>
      <c r="M29" s="11"/>
      <c r="N29" s="11"/>
      <c r="O29" s="11"/>
      <c r="P29" s="11"/>
    </row>
    <row r="31" spans="3:22" x14ac:dyDescent="0.25">
      <c r="I31" s="2"/>
    </row>
    <row r="32" spans="3:22" x14ac:dyDescent="0.25">
      <c r="I32" s="5"/>
      <c r="M32" s="2"/>
      <c r="N32" s="2"/>
    </row>
    <row r="33" spans="3:15" x14ac:dyDescent="0.25">
      <c r="I33" s="2"/>
      <c r="M33" s="1"/>
      <c r="N33" s="2"/>
      <c r="O33" s="1"/>
    </row>
    <row r="34" spans="3:15" x14ac:dyDescent="0.25">
      <c r="I34" s="2"/>
      <c r="M34" s="1"/>
      <c r="N34" s="2"/>
      <c r="O34" s="1"/>
    </row>
    <row r="35" spans="3:15" x14ac:dyDescent="0.25">
      <c r="M35" s="1"/>
      <c r="N35" s="2"/>
      <c r="O35" s="1"/>
    </row>
    <row r="36" spans="3:15" x14ac:dyDescent="0.25">
      <c r="C36" s="6"/>
      <c r="M36" s="1"/>
      <c r="N36" s="2"/>
      <c r="O36" s="1"/>
    </row>
    <row r="37" spans="3:15" x14ac:dyDescent="0.25">
      <c r="M37" s="1"/>
      <c r="N37" s="2"/>
      <c r="O37" s="1"/>
    </row>
    <row r="38" spans="3:15" x14ac:dyDescent="0.25">
      <c r="M38" s="1"/>
      <c r="N38" s="2"/>
      <c r="O38" s="1"/>
    </row>
    <row r="41" spans="3:15" x14ac:dyDescent="0.25">
      <c r="F41" s="2"/>
    </row>
  </sheetData>
  <mergeCells count="76">
    <mergeCell ref="M23:M24"/>
    <mergeCell ref="O23:P24"/>
    <mergeCell ref="C23:E24"/>
    <mergeCell ref="F23:G24"/>
    <mergeCell ref="I23:I24"/>
    <mergeCell ref="L23:L24"/>
    <mergeCell ref="J23:J24"/>
    <mergeCell ref="H23:H24"/>
    <mergeCell ref="K23:K24"/>
    <mergeCell ref="N23:N24"/>
    <mergeCell ref="M17:M18"/>
    <mergeCell ref="O17:P18"/>
    <mergeCell ref="O19:P20"/>
    <mergeCell ref="M21:M22"/>
    <mergeCell ref="O21:P22"/>
    <mergeCell ref="M19:M20"/>
    <mergeCell ref="N17:N18"/>
    <mergeCell ref="N19:N20"/>
    <mergeCell ref="N21:N22"/>
    <mergeCell ref="C21:E22"/>
    <mergeCell ref="F21:G22"/>
    <mergeCell ref="I21:I22"/>
    <mergeCell ref="J21:J22"/>
    <mergeCell ref="L21:L22"/>
    <mergeCell ref="H21:H22"/>
    <mergeCell ref="K21:K22"/>
    <mergeCell ref="J17:J18"/>
    <mergeCell ref="L17:L18"/>
    <mergeCell ref="C19:E20"/>
    <mergeCell ref="F19:G20"/>
    <mergeCell ref="I19:I20"/>
    <mergeCell ref="J19:J20"/>
    <mergeCell ref="L19:L20"/>
    <mergeCell ref="C17:E18"/>
    <mergeCell ref="F17:G18"/>
    <mergeCell ref="I17:I18"/>
    <mergeCell ref="H17:H18"/>
    <mergeCell ref="H19:H20"/>
    <mergeCell ref="K17:K18"/>
    <mergeCell ref="K19:K20"/>
    <mergeCell ref="C3:E3"/>
    <mergeCell ref="M3:P3"/>
    <mergeCell ref="C4:E4"/>
    <mergeCell ref="M4:P4"/>
    <mergeCell ref="C5:E5"/>
    <mergeCell ref="M5:P5"/>
    <mergeCell ref="C6:E6"/>
    <mergeCell ref="M6:P6"/>
    <mergeCell ref="C12:P12"/>
    <mergeCell ref="C14:E16"/>
    <mergeCell ref="F14:I14"/>
    <mergeCell ref="J14:L14"/>
    <mergeCell ref="M14:P14"/>
    <mergeCell ref="F15:G16"/>
    <mergeCell ref="I15:I16"/>
    <mergeCell ref="J15:J16"/>
    <mergeCell ref="L15:L16"/>
    <mergeCell ref="M15:M16"/>
    <mergeCell ref="O15:P16"/>
    <mergeCell ref="H15:H16"/>
    <mergeCell ref="K15:K16"/>
    <mergeCell ref="N15:N16"/>
    <mergeCell ref="C28:I28"/>
    <mergeCell ref="L28:P28"/>
    <mergeCell ref="O25:P26"/>
    <mergeCell ref="C29:I29"/>
    <mergeCell ref="J29:P29"/>
    <mergeCell ref="M25:M26"/>
    <mergeCell ref="C25:E26"/>
    <mergeCell ref="F25:G26"/>
    <mergeCell ref="I25:I26"/>
    <mergeCell ref="J25:J26"/>
    <mergeCell ref="L25:L26"/>
    <mergeCell ref="H25:H26"/>
    <mergeCell ref="K25:K26"/>
    <mergeCell ref="N25:N26"/>
  </mergeCells>
  <pageMargins left="0.19" right="0.46" top="0.75" bottom="0.75" header="0.3" footer="0.3"/>
  <pageSetup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27"/>
  <sheetViews>
    <sheetView zoomScaleNormal="100" zoomScaleSheetLayoutView="100" workbookViewId="0">
      <selection activeCell="B13" sqref="B13:O27"/>
    </sheetView>
  </sheetViews>
  <sheetFormatPr defaultRowHeight="15" x14ac:dyDescent="0.25"/>
  <cols>
    <col min="1" max="1" width="13.28515625" customWidth="1"/>
    <col min="4" max="4" width="9.5703125" bestFit="1" customWidth="1"/>
    <col min="8" max="8" width="13" customWidth="1"/>
    <col min="9" max="9" width="11.85546875" customWidth="1"/>
    <col min="11" max="11" width="12.85546875" customWidth="1"/>
    <col min="12" max="12" width="15.28515625" customWidth="1"/>
  </cols>
  <sheetData>
    <row r="3" spans="1:15" x14ac:dyDescent="0.25">
      <c r="A3" s="4"/>
    </row>
    <row r="4" spans="1:15" x14ac:dyDescent="0.25">
      <c r="A4" s="4"/>
    </row>
    <row r="5" spans="1:15" x14ac:dyDescent="0.25">
      <c r="A5" s="4"/>
    </row>
    <row r="7" spans="1:15" x14ac:dyDescent="0.25">
      <c r="A7" s="4"/>
    </row>
    <row r="13" spans="1:15" ht="33" customHeight="1" x14ac:dyDescent="0.25">
      <c r="A13" s="7"/>
      <c r="B13" s="13" t="s">
        <v>11</v>
      </c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</row>
    <row r="14" spans="1:15" ht="15" customHeight="1" thickBot="1" x14ac:dyDescent="0.35">
      <c r="A14" s="7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</row>
    <row r="15" spans="1:15" ht="18.75" x14ac:dyDescent="0.25">
      <c r="A15" s="7"/>
      <c r="B15" s="15" t="s">
        <v>0</v>
      </c>
      <c r="C15" s="16"/>
      <c r="D15" s="16"/>
      <c r="E15" s="95">
        <v>2025</v>
      </c>
      <c r="F15" s="96"/>
      <c r="G15" s="96"/>
      <c r="H15" s="97"/>
      <c r="I15" s="95">
        <v>2026</v>
      </c>
      <c r="J15" s="96"/>
      <c r="K15" s="97"/>
      <c r="L15" s="95">
        <v>2027</v>
      </c>
      <c r="M15" s="96"/>
      <c r="N15" s="96"/>
      <c r="O15" s="97"/>
    </row>
    <row r="16" spans="1:15" x14ac:dyDescent="0.25">
      <c r="A16" s="7"/>
      <c r="B16" s="17"/>
      <c r="C16" s="18"/>
      <c r="D16" s="18"/>
      <c r="E16" s="19" t="s">
        <v>4</v>
      </c>
      <c r="F16" s="20"/>
      <c r="G16" s="21" t="s">
        <v>10</v>
      </c>
      <c r="H16" s="70" t="s">
        <v>1</v>
      </c>
      <c r="I16" s="22" t="s">
        <v>4</v>
      </c>
      <c r="J16" s="21"/>
      <c r="K16" s="70" t="s">
        <v>2</v>
      </c>
      <c r="L16" s="22" t="s">
        <v>4</v>
      </c>
      <c r="M16" s="21"/>
      <c r="N16" s="78" t="s">
        <v>2</v>
      </c>
      <c r="O16" s="79"/>
    </row>
    <row r="17" spans="1:15" x14ac:dyDescent="0.25">
      <c r="A17" s="7"/>
      <c r="B17" s="23"/>
      <c r="C17" s="24"/>
      <c r="D17" s="24"/>
      <c r="E17" s="25"/>
      <c r="F17" s="26"/>
      <c r="G17" s="27"/>
      <c r="H17" s="71"/>
      <c r="I17" s="28"/>
      <c r="J17" s="27"/>
      <c r="K17" s="71"/>
      <c r="L17" s="28"/>
      <c r="M17" s="27"/>
      <c r="N17" s="80"/>
      <c r="O17" s="81"/>
    </row>
    <row r="18" spans="1:15" x14ac:dyDescent="0.25">
      <c r="A18" s="7"/>
      <c r="B18" s="29" t="s">
        <v>5</v>
      </c>
      <c r="C18" s="30"/>
      <c r="D18" s="30"/>
      <c r="E18" s="52"/>
      <c r="F18" s="53"/>
      <c r="G18" s="33"/>
      <c r="H18" s="76"/>
      <c r="I18" s="60"/>
      <c r="J18" s="21"/>
      <c r="K18" s="72"/>
      <c r="L18" s="62"/>
      <c r="M18" s="21"/>
      <c r="N18" s="82"/>
      <c r="O18" s="83"/>
    </row>
    <row r="19" spans="1:15" x14ac:dyDescent="0.25">
      <c r="A19" s="7"/>
      <c r="B19" s="36"/>
      <c r="C19" s="37"/>
      <c r="D19" s="37"/>
      <c r="E19" s="54"/>
      <c r="F19" s="55"/>
      <c r="G19" s="40"/>
      <c r="H19" s="92"/>
      <c r="I19" s="61"/>
      <c r="J19" s="27"/>
      <c r="K19" s="73"/>
      <c r="L19" s="63"/>
      <c r="M19" s="27"/>
      <c r="N19" s="84"/>
      <c r="O19" s="85"/>
    </row>
    <row r="20" spans="1:15" x14ac:dyDescent="0.25">
      <c r="A20" s="7"/>
      <c r="B20" s="43" t="s">
        <v>6</v>
      </c>
      <c r="C20" s="44"/>
      <c r="D20" s="44"/>
      <c r="E20" s="56">
        <v>13126</v>
      </c>
      <c r="F20" s="57"/>
      <c r="G20" s="66">
        <f>H20/E20</f>
        <v>10.975925643760476</v>
      </c>
      <c r="H20" s="76">
        <f>58482+85588</f>
        <v>144070</v>
      </c>
      <c r="I20" s="60">
        <f t="shared" ref="I20:I25" si="0">E20</f>
        <v>13126</v>
      </c>
      <c r="J20" s="64">
        <f>K20/I20</f>
        <v>11.573975316166388</v>
      </c>
      <c r="K20" s="72">
        <v>151920</v>
      </c>
      <c r="L20" s="62">
        <f t="shared" ref="L20:L25" si="1">E20</f>
        <v>13126</v>
      </c>
      <c r="M20" s="64">
        <f>N20/L20</f>
        <v>12.036873381075727</v>
      </c>
      <c r="N20" s="82">
        <v>157996</v>
      </c>
      <c r="O20" s="83"/>
    </row>
    <row r="21" spans="1:15" x14ac:dyDescent="0.25">
      <c r="A21" s="7"/>
      <c r="B21" s="45"/>
      <c r="C21" s="46"/>
      <c r="D21" s="46"/>
      <c r="E21" s="58"/>
      <c r="F21" s="59"/>
      <c r="G21" s="67"/>
      <c r="H21" s="92"/>
      <c r="I21" s="61"/>
      <c r="J21" s="65"/>
      <c r="K21" s="73"/>
      <c r="L21" s="63"/>
      <c r="M21" s="65"/>
      <c r="N21" s="84"/>
      <c r="O21" s="85"/>
    </row>
    <row r="22" spans="1:15" x14ac:dyDescent="0.25">
      <c r="A22" s="7"/>
      <c r="B22" s="29" t="s">
        <v>8</v>
      </c>
      <c r="C22" s="30"/>
      <c r="D22" s="30"/>
      <c r="E22" s="31"/>
      <c r="F22" s="32"/>
      <c r="G22" s="33"/>
      <c r="H22" s="93"/>
      <c r="I22" s="34"/>
      <c r="J22" s="21"/>
      <c r="K22" s="74"/>
      <c r="L22" s="35"/>
      <c r="M22" s="21"/>
      <c r="N22" s="86"/>
      <c r="O22" s="87"/>
    </row>
    <row r="23" spans="1:15" x14ac:dyDescent="0.25">
      <c r="A23" s="8"/>
      <c r="B23" s="36"/>
      <c r="C23" s="37"/>
      <c r="D23" s="37"/>
      <c r="E23" s="38"/>
      <c r="F23" s="39"/>
      <c r="G23" s="40"/>
      <c r="H23" s="94"/>
      <c r="I23" s="41"/>
      <c r="J23" s="27"/>
      <c r="K23" s="75"/>
      <c r="L23" s="42"/>
      <c r="M23" s="27"/>
      <c r="N23" s="88"/>
      <c r="O23" s="89"/>
    </row>
    <row r="24" spans="1:15" x14ac:dyDescent="0.25">
      <c r="A24" s="3"/>
      <c r="B24" s="29" t="s">
        <v>7</v>
      </c>
      <c r="C24" s="30"/>
      <c r="D24" s="30"/>
      <c r="E24" s="31">
        <v>28</v>
      </c>
      <c r="F24" s="32"/>
      <c r="G24" s="33">
        <v>653.86</v>
      </c>
      <c r="H24" s="76">
        <f>E24*G24</f>
        <v>18308.080000000002</v>
      </c>
      <c r="I24" s="34">
        <f t="shared" ref="I24:I25" si="2">E24</f>
        <v>28</v>
      </c>
      <c r="J24" s="68">
        <f>G24*1.04</f>
        <v>680.01440000000002</v>
      </c>
      <c r="K24" s="72">
        <f t="shared" ref="K24" si="3">I24*J24</f>
        <v>19040.403200000001</v>
      </c>
      <c r="L24" s="35">
        <f t="shared" ref="L24:L25" si="4">E24</f>
        <v>28</v>
      </c>
      <c r="M24" s="68">
        <f>J24*1.04</f>
        <v>707.21497600000009</v>
      </c>
      <c r="N24" s="82">
        <f t="shared" ref="N24" si="5">L24*M24</f>
        <v>19802.019328000002</v>
      </c>
      <c r="O24" s="83"/>
    </row>
    <row r="25" spans="1:15" x14ac:dyDescent="0.25">
      <c r="B25" s="36"/>
      <c r="C25" s="37"/>
      <c r="D25" s="37"/>
      <c r="E25" s="38"/>
      <c r="F25" s="39"/>
      <c r="G25" s="40"/>
      <c r="H25" s="92"/>
      <c r="I25" s="41"/>
      <c r="J25" s="69"/>
      <c r="K25" s="73"/>
      <c r="L25" s="42"/>
      <c r="M25" s="69"/>
      <c r="N25" s="84"/>
      <c r="O25" s="85"/>
    </row>
    <row r="26" spans="1:15" ht="15" customHeight="1" x14ac:dyDescent="0.25">
      <c r="B26" s="15" t="s">
        <v>3</v>
      </c>
      <c r="C26" s="16"/>
      <c r="D26" s="16"/>
      <c r="E26" s="19"/>
      <c r="F26" s="20"/>
      <c r="G26" s="21"/>
      <c r="H26" s="76">
        <f>SUM(H18:H25)</f>
        <v>162378.08000000002</v>
      </c>
      <c r="I26" s="47"/>
      <c r="J26" s="21"/>
      <c r="K26" s="76">
        <f>SUM(K18:K25)</f>
        <v>170960.4032</v>
      </c>
      <c r="L26" s="47"/>
      <c r="M26" s="21"/>
      <c r="N26" s="82">
        <f>SUM(N18:O25)</f>
        <v>177798.01932799999</v>
      </c>
      <c r="O26" s="83"/>
    </row>
    <row r="27" spans="1:15" ht="15.75" customHeight="1" thickBot="1" x14ac:dyDescent="0.3">
      <c r="B27" s="23"/>
      <c r="C27" s="24"/>
      <c r="D27" s="24"/>
      <c r="E27" s="48"/>
      <c r="F27" s="49"/>
      <c r="G27" s="51"/>
      <c r="H27" s="77"/>
      <c r="I27" s="50"/>
      <c r="J27" s="27"/>
      <c r="K27" s="77"/>
      <c r="L27" s="50"/>
      <c r="M27" s="27"/>
      <c r="N27" s="90"/>
      <c r="O27" s="91"/>
    </row>
  </sheetData>
  <mergeCells count="64">
    <mergeCell ref="J26:J27"/>
    <mergeCell ref="K26:K27"/>
    <mergeCell ref="L26:L27"/>
    <mergeCell ref="M26:M27"/>
    <mergeCell ref="N26:O27"/>
    <mergeCell ref="B26:D27"/>
    <mergeCell ref="E26:F27"/>
    <mergeCell ref="G26:G27"/>
    <mergeCell ref="H26:H27"/>
    <mergeCell ref="I26:I27"/>
    <mergeCell ref="J24:J25"/>
    <mergeCell ref="K24:K25"/>
    <mergeCell ref="L24:L25"/>
    <mergeCell ref="M24:M25"/>
    <mergeCell ref="N24:O25"/>
    <mergeCell ref="B24:D25"/>
    <mergeCell ref="E24:F25"/>
    <mergeCell ref="G24:G25"/>
    <mergeCell ref="H24:H25"/>
    <mergeCell ref="I24:I25"/>
    <mergeCell ref="J22:J23"/>
    <mergeCell ref="K22:K23"/>
    <mergeCell ref="L22:L23"/>
    <mergeCell ref="M22:M23"/>
    <mergeCell ref="N22:O23"/>
    <mergeCell ref="B22:D23"/>
    <mergeCell ref="E22:F23"/>
    <mergeCell ref="G22:G23"/>
    <mergeCell ref="H22:H23"/>
    <mergeCell ref="I22:I23"/>
    <mergeCell ref="J20:J21"/>
    <mergeCell ref="K20:K21"/>
    <mergeCell ref="L20:L21"/>
    <mergeCell ref="M20:M21"/>
    <mergeCell ref="N20:O21"/>
    <mergeCell ref="B20:D21"/>
    <mergeCell ref="E20:F21"/>
    <mergeCell ref="G20:G21"/>
    <mergeCell ref="H20:H21"/>
    <mergeCell ref="I20:I21"/>
    <mergeCell ref="J18:J19"/>
    <mergeCell ref="K18:K19"/>
    <mergeCell ref="L18:L19"/>
    <mergeCell ref="M18:M19"/>
    <mergeCell ref="N18:O19"/>
    <mergeCell ref="B18:D19"/>
    <mergeCell ref="E18:F19"/>
    <mergeCell ref="G18:G19"/>
    <mergeCell ref="H18:H19"/>
    <mergeCell ref="I18:I19"/>
    <mergeCell ref="B13:O13"/>
    <mergeCell ref="B15:D17"/>
    <mergeCell ref="E15:H15"/>
    <mergeCell ref="I15:K15"/>
    <mergeCell ref="L15:O15"/>
    <mergeCell ref="E16:F17"/>
    <mergeCell ref="G16:G17"/>
    <mergeCell ref="H16:H17"/>
    <mergeCell ref="I16:I17"/>
    <mergeCell ref="J16:J17"/>
    <mergeCell ref="K16:K17"/>
    <mergeCell ref="L16:L17"/>
    <mergeCell ref="M16:M17"/>
    <mergeCell ref="N16:O17"/>
  </mergeCells>
  <pageMargins left="0.19" right="0.46" top="0.75" bottom="0.75" header="0.3" footer="0.3"/>
  <pageSetup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музей</vt:lpstr>
      <vt:lpstr>ЦКС</vt:lpstr>
      <vt:lpstr>РЦНК</vt:lpstr>
      <vt:lpstr>ЦБС</vt:lpstr>
      <vt:lpstr>музей!Область_печати</vt:lpstr>
      <vt:lpstr>РЦНК!Область_печати</vt:lpstr>
      <vt:lpstr>ЦБС!Область_печати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2024-10-15T13:56:04Z</dcterms:modified>
</cp:coreProperties>
</file>