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лист1!$A$7:$I$354</definedName>
    <definedName name="_xlnm.Print_Area" localSheetId="0">лист1!$A$1:$L$359</definedName>
  </definedNames>
  <calcPr calcId="145621"/>
</workbook>
</file>

<file path=xl/calcChain.xml><?xml version="1.0" encoding="utf-8"?>
<calcChain xmlns="http://schemas.openxmlformats.org/spreadsheetml/2006/main">
  <c r="L189" i="2" l="1"/>
  <c r="H8" i="2"/>
  <c r="H351" i="2"/>
  <c r="J351" i="2"/>
  <c r="I340" i="2" l="1"/>
  <c r="I239" i="2" l="1"/>
  <c r="H239" i="2"/>
  <c r="L352" i="2" l="1"/>
  <c r="L351" i="2"/>
  <c r="K352" i="2"/>
  <c r="K351" i="2"/>
  <c r="J239" i="2"/>
  <c r="L281" i="2"/>
  <c r="K281" i="2"/>
  <c r="J93" i="2"/>
  <c r="I93" i="2"/>
  <c r="L94" i="2"/>
  <c r="K94" i="2"/>
  <c r="I300" i="2" l="1"/>
  <c r="J300" i="2"/>
  <c r="H300" i="2"/>
  <c r="K302" i="2"/>
  <c r="L302" i="2"/>
  <c r="J9" i="2" l="1"/>
  <c r="L355" i="2" l="1"/>
  <c r="K355" i="2"/>
  <c r="K10" i="2"/>
  <c r="L10" i="2"/>
  <c r="L356" i="2" l="1"/>
  <c r="K356" i="2"/>
  <c r="I353" i="2"/>
  <c r="J353" i="2"/>
  <c r="H353" i="2"/>
  <c r="H101" i="2" l="1"/>
  <c r="I337" i="2" l="1"/>
  <c r="J337" i="2"/>
  <c r="H337" i="2"/>
  <c r="K354" i="2" l="1"/>
  <c r="K341" i="2"/>
  <c r="K332" i="2"/>
  <c r="K312" i="2"/>
  <c r="K306" i="2"/>
  <c r="K301" i="2"/>
  <c r="K282" i="2"/>
  <c r="K240" i="2"/>
  <c r="K195" i="2"/>
  <c r="K190" i="2"/>
  <c r="K189" i="2"/>
  <c r="K135" i="2"/>
  <c r="K106" i="2"/>
  <c r="K104" i="2"/>
  <c r="K103" i="2"/>
  <c r="K102" i="2"/>
  <c r="K99" i="2"/>
  <c r="K97" i="2"/>
  <c r="K95" i="2"/>
  <c r="K90" i="2"/>
  <c r="K50" i="2"/>
  <c r="K30" i="2"/>
  <c r="K16" i="2"/>
  <c r="H340" i="2"/>
  <c r="H105" i="2"/>
  <c r="H96" i="2"/>
  <c r="H93" i="2"/>
  <c r="H91" i="2"/>
  <c r="H9" i="2"/>
  <c r="J101" i="2" l="1"/>
  <c r="I101" i="2"/>
  <c r="K101" i="2" s="1"/>
  <c r="L104" i="2"/>
  <c r="L102" i="2"/>
  <c r="J105" i="2" l="1"/>
  <c r="I105" i="2"/>
  <c r="K105" i="2" s="1"/>
  <c r="I9" i="2"/>
  <c r="K9" i="2" l="1"/>
  <c r="K353" i="2"/>
  <c r="K87" i="2" l="1"/>
  <c r="J340" i="2" l="1"/>
  <c r="J96" i="2"/>
  <c r="J91" i="2"/>
  <c r="L354" i="2"/>
  <c r="L341" i="2"/>
  <c r="L332" i="2"/>
  <c r="L312" i="2"/>
  <c r="L306" i="2"/>
  <c r="L301" i="2"/>
  <c r="L282" i="2"/>
  <c r="L240" i="2"/>
  <c r="L195" i="2"/>
  <c r="L190" i="2"/>
  <c r="L135" i="2"/>
  <c r="L106" i="2"/>
  <c r="L103" i="2"/>
  <c r="L99" i="2"/>
  <c r="L97" i="2"/>
  <c r="L95" i="2"/>
  <c r="L90" i="2"/>
  <c r="L50" i="2"/>
  <c r="L30" i="2"/>
  <c r="L16" i="2"/>
  <c r="K79" i="2"/>
  <c r="I26" i="2"/>
  <c r="I37" i="2"/>
  <c r="I39" i="2"/>
  <c r="I28" i="2" s="1"/>
  <c r="I43" i="2"/>
  <c r="I42" i="2" s="1"/>
  <c r="I48" i="2"/>
  <c r="I47" i="2" s="1"/>
  <c r="I46" i="2" s="1"/>
  <c r="I45" i="2" s="1"/>
  <c r="I85" i="2"/>
  <c r="I84" i="2" s="1"/>
  <c r="I91" i="2"/>
  <c r="K93" i="2"/>
  <c r="I114" i="2"/>
  <c r="I122" i="2"/>
  <c r="I119" i="2" s="1"/>
  <c r="I125" i="2"/>
  <c r="I133" i="2"/>
  <c r="I132" i="2" s="1"/>
  <c r="I131" i="2" s="1"/>
  <c r="I193" i="2"/>
  <c r="I192" i="2" s="1"/>
  <c r="I191" i="2" s="1"/>
  <c r="I276" i="2"/>
  <c r="I279" i="2"/>
  <c r="I278" i="2" s="1"/>
  <c r="I286" i="2"/>
  <c r="I288" i="2"/>
  <c r="I293" i="2"/>
  <c r="I295" i="2"/>
  <c r="I297" i="2"/>
  <c r="I290" i="2" s="1"/>
  <c r="I310" i="2"/>
  <c r="I309" i="2" s="1"/>
  <c r="I308" i="2" s="1"/>
  <c r="I307" i="2" s="1"/>
  <c r="K340" i="2"/>
  <c r="I344" i="2"/>
  <c r="I343" i="2" s="1"/>
  <c r="I342" i="2" s="1"/>
  <c r="I349" i="2"/>
  <c r="K239" i="2"/>
  <c r="J8" i="2" l="1"/>
  <c r="L93" i="2"/>
  <c r="L353" i="2"/>
  <c r="L239" i="2"/>
  <c r="L101" i="2"/>
  <c r="L340" i="2"/>
  <c r="I292" i="2"/>
  <c r="I116" i="2"/>
  <c r="I275" i="2"/>
  <c r="I274" i="2" s="1"/>
  <c r="I273" i="2" s="1"/>
  <c r="I270" i="2"/>
  <c r="I34" i="2"/>
  <c r="I23" i="2" s="1"/>
  <c r="I20" i="2" s="1"/>
  <c r="I113" i="2"/>
  <c r="I304" i="2"/>
  <c r="I303" i="2" s="1"/>
  <c r="I128" i="2"/>
  <c r="I82" i="2"/>
  <c r="I81" i="2" s="1"/>
  <c r="I80" i="2" s="1"/>
  <c r="I348" i="2"/>
  <c r="I347" i="2" s="1"/>
  <c r="I346" i="2" s="1"/>
  <c r="K300" i="2"/>
  <c r="I285" i="2"/>
  <c r="L300" i="2" l="1"/>
  <c r="I284" i="2"/>
  <c r="I283" i="2" s="1"/>
  <c r="I22" i="2"/>
  <c r="I33" i="2"/>
  <c r="I32" i="2" s="1"/>
  <c r="I31" i="2" s="1"/>
  <c r="I19" i="2"/>
  <c r="I14" i="2"/>
  <c r="I13" i="2" s="1"/>
  <c r="I12" i="2" s="1"/>
  <c r="I11" i="2" s="1"/>
  <c r="I269" i="2"/>
  <c r="I267" i="2"/>
  <c r="I127" i="2"/>
  <c r="I124" i="2" s="1"/>
  <c r="I121" i="2" s="1"/>
  <c r="I118" i="2" s="1"/>
  <c r="I110" i="2"/>
  <c r="I115" i="2"/>
  <c r="I112" i="2" s="1"/>
  <c r="I18" i="2" l="1"/>
  <c r="I17" i="2" s="1"/>
  <c r="I109" i="2"/>
  <c r="I266" i="2"/>
  <c r="I262" i="2" s="1"/>
  <c r="I261" i="2" s="1"/>
  <c r="I264" i="2"/>
  <c r="I263" i="2" s="1"/>
  <c r="I108" i="2" l="1"/>
  <c r="I107" i="2" s="1"/>
  <c r="I260" i="2"/>
  <c r="I259" i="2" s="1"/>
  <c r="I257" i="2"/>
  <c r="I96" i="2"/>
  <c r="I8" i="2" s="1"/>
  <c r="K8" i="2" l="1"/>
  <c r="K96" i="2"/>
  <c r="L96" i="2"/>
  <c r="L9" i="2"/>
  <c r="L105" i="2"/>
  <c r="I256" i="2"/>
  <c r="I254" i="2"/>
  <c r="L8" i="2" l="1"/>
  <c r="I253" i="2"/>
  <c r="I252" i="2" s="1"/>
  <c r="I250" i="2"/>
  <c r="I249" i="2" l="1"/>
  <c r="I247" i="2"/>
  <c r="I244" i="2" s="1"/>
  <c r="I246" i="2" l="1"/>
  <c r="I243" i="2"/>
  <c r="I242" i="2" l="1"/>
  <c r="I241" i="2" s="1"/>
</calcChain>
</file>

<file path=xl/sharedStrings.xml><?xml version="1.0" encoding="utf-8"?>
<sst xmlns="http://schemas.openxmlformats.org/spreadsheetml/2006/main" count="1420" uniqueCount="195">
  <si>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</si>
  <si>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</si>
  <si>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</si>
  <si>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</si>
  <si>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</si>
  <si>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</si>
  <si>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</si>
  <si>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</si>
  <si>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</si>
  <si>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</si>
  <si>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</si>
  <si>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</si>
  <si>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</si>
  <si>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</si>
  <si>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</si>
  <si>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</si>
  <si>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</si>
  <si>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</si>
  <si>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</si>
  <si>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</si>
  <si>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</si>
  <si>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</si>
  <si>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</si>
  <si>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</si>
  <si>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</si>
  <si>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</si>
  <si>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</si>
  <si>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</si>
  <si>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</si>
  <si>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</si>
  <si>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</si>
  <si>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</si>
  <si>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</si>
  <si>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</si>
  <si>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</si>
  <si>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</si>
  <si>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</si>
  <si>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</si>
  <si>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</si>
  <si>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</si>
  <si>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</si>
  <si>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</si>
  <si>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</si>
  <si>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</si>
  <si>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</si>
  <si>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</si>
  <si>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</si>
  <si>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</si>
  <si>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</si>
  <si>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</si>
  <si>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</si>
  <si>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</si>
  <si>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</si>
  <si>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</si>
  <si>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</si>
  <si>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</si>
  <si>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</si>
  <si>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</si>
  <si>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</si>
  <si>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</si>
  <si>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</si>
  <si>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</si>
  <si>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</si>
  <si>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</si>
  <si>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</si>
  <si>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</si>
  <si>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</si>
  <si>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</si>
  <si>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</si>
  <si>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</si>
  <si>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</si>
  <si>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</si>
  <si>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</si>
  <si>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</si>
  <si>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</si>
  <si>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</si>
  <si>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</si>
  <si>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</si>
  <si>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</si>
  <si>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</si>
  <si>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</si>
  <si>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</si>
  <si>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</si>
  <si>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</si>
  <si>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</si>
  <si>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</si>
  <si>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</si>
  <si>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</si>
  <si>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</si>
  <si>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</si>
  <si>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</si>
  <si>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</si>
  <si>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</si>
  <si>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</si>
  <si>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</si>
  <si>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</si>
  <si>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</si>
  <si>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</si>
  <si>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</si>
  <si>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</si>
  <si>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</si>
  <si>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</si>
  <si>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</si>
  <si>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</si>
  <si>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</si>
  <si>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</si>
  <si>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</si>
  <si>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</si>
  <si>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</si>
  <si>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</si>
  <si>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</si>
  <si>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</si>
  <si>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</si>
  <si>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</si>
  <si>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</si>
  <si>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</si>
  <si>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</si>
  <si>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</si>
  <si>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</si>
  <si>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</si>
  <si>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</si>
  <si>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</si>
  <si>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</si>
  <si>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</si>
  <si>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</si>
  <si>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</si>
  <si>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</si>
  <si>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</si>
  <si>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</si>
  <si>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</si>
  <si>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</si>
  <si>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</si>
  <si>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</si>
  <si>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</si>
  <si>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</si>
  <si>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</si>
  <si>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</si>
  <si>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</si>
  <si>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</si>
  <si>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</si>
  <si>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</si>
  <si>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</si>
  <si>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</si>
  <si>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</si>
  <si>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</si>
  <si>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</si>
  <si>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</si>
  <si>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</si>
  <si>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</si>
  <si>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</si>
  <si>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</si>
  <si>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</si>
  <si>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</si>
  <si>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</si>
  <si>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</si>
  <si>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</si>
  <si>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</si>
  <si>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</si>
  <si>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</si>
  <si>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</si>
  <si>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</si>
  <si>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</si>
  <si>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</si>
  <si>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</si>
  <si>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</si>
  <si>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</si>
  <si>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</si>
  <si>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</si>
  <si>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</si>
  <si>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</si>
  <si>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</si>
  <si>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</si>
  <si>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</si>
  <si>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</si>
  <si>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</si>
  <si>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</si>
  <si>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</si>
  <si>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</si>
  <si>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</si>
  <si>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</si>
  <si>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</si>
  <si>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</si>
  <si>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</si>
  <si>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</si>
  <si>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</si>
  <si>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</si>
  <si>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</si>
  <si>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</si>
  <si>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</si>
  <si>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</si>
  <si>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</si>
  <si>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Сведения об исполнении бюджетных ассигнований бюджета муниципального образования "Шовгеновский район" за 11 месяцев 2024 года по разделам и подразделам классификации расходов бюджетов Российской  Федерации в сравнении за 11 месяцев 2023 года</t>
  </si>
  <si>
    <t>Фактическое исполнение на 01.12.2023г.</t>
  </si>
  <si>
    <t>Уточненный план на     01.12.2024 г.</t>
  </si>
  <si>
    <t>Фактическое исполнение на 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</si>
</sst>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"/>
    <numFmt numFmtId="166" formatCode="0.0"/>
    <numFmt numFmtId="168" formatCode="#,##0.00000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17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5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5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166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5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6" fontId="1" fillId="0" borderId="26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166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3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166" fontId="3" fillId="0" borderId="5" xfId="0" applyNumberFormat="1" applyFont="1" applyFill="1" applyBorder="1" applyAlignment="1">
      <alignment horizontal="right" vertical="top" wrapText="1"/>
    </xf>
    <xf numFmtId="168" fontId="1" fillId="0" borderId="5" xfId="0" applyNumberFormat="1" applyFont="1" applyFill="1" applyBorder="1" applyAlignment="1">
      <alignment vertical="top" wrapText="1"/>
    </xf>
    <xf numFmtId="168" fontId="3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6" fontId="2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center" vertical="top" wrapText="1"/>
    </xf>
    <xf numFmtId="166" fontId="1" fillId="0" borderId="25" xfId="0" applyNumberFormat="1" applyFont="1" applyFill="1" applyBorder="1" applyAlignment="1">
      <alignment horizontal="center" vertical="top" wrapText="1"/>
    </xf>
    <xf numFmtId="165" fontId="6" fillId="0" borderId="9" xfId="0" applyNumberFormat="1" applyFont="1" applyFill="1" applyBorder="1" applyAlignment="1">
      <alignment horizontal="center" vertical="top" wrapText="1"/>
    </xf>
    <xf numFmtId="165" fontId="8" fillId="0" borderId="5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vertical="top" wrapText="1"/>
    </xf>
    <xf numFmtId="166" fontId="0" fillId="0" borderId="5" xfId="0" applyNumberFormat="1" applyFont="1" applyFill="1" applyBorder="1" applyAlignment="1">
      <alignment horizontal="center" vertical="top" wrapText="1"/>
    </xf>
    <xf numFmtId="166" fontId="3" fillId="0" borderId="24" xfId="0" applyNumberFormat="1" applyFont="1" applyFill="1" applyBorder="1" applyAlignment="1">
      <alignment horizontal="center" vertical="top" wrapText="1"/>
    </xf>
    <xf numFmtId="165" fontId="1" fillId="0" borderId="24" xfId="0" applyNumberFormat="1" applyFont="1" applyFill="1" applyBorder="1" applyAlignment="1">
      <alignment horizontal="center" vertical="top" wrapText="1"/>
    </xf>
    <xf numFmtId="166" fontId="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58"/>
  <sheetViews>
    <sheetView tabSelected="1" view="pageBreakPreview" zoomScaleNormal="100" zoomScaleSheetLayoutView="100" workbookViewId="0">
      <selection activeCell="H99" sqref="H99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129" customWidth="1"/>
    <col min="9" max="9" width="19.5" customWidth="1"/>
    <col min="10" max="10" width="17.33203125" customWidth="1"/>
    <col min="11" max="11" width="15.6640625" customWidth="1"/>
    <col min="12" max="12" width="14.6640625" customWidth="1"/>
  </cols>
  <sheetData>
    <row r="1" spans="1:12" ht="16.5" customHeight="1" x14ac:dyDescent="0.2">
      <c r="J1" s="83"/>
    </row>
    <row r="2" spans="1:12" ht="16.5" hidden="1" customHeight="1" x14ac:dyDescent="0.2">
      <c r="J2" s="168"/>
      <c r="K2" s="169"/>
      <c r="L2" s="169"/>
    </row>
    <row r="3" spans="1:12" ht="36.75" hidden="1" customHeight="1" x14ac:dyDescent="0.2">
      <c r="J3" s="169"/>
      <c r="K3" s="169"/>
      <c r="L3" s="169"/>
    </row>
    <row r="4" spans="1:12" ht="52.5" customHeight="1" x14ac:dyDescent="0.2">
      <c r="A4" s="45"/>
      <c r="B4" s="172" t="s">
        <v>191</v>
      </c>
      <c r="C4" s="172"/>
      <c r="D4" s="172"/>
      <c r="E4" s="172"/>
      <c r="F4" s="172"/>
      <c r="G4" s="172"/>
      <c r="H4" s="172"/>
      <c r="I4" s="172"/>
      <c r="J4" s="172"/>
      <c r="K4" s="172"/>
      <c r="L4" s="82"/>
    </row>
    <row r="5" spans="1:12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71"/>
      <c r="L5" s="171"/>
    </row>
    <row r="6" spans="1:12" ht="16.5" thickBot="1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"/>
      <c r="L6" s="83" t="s">
        <v>1</v>
      </c>
    </row>
    <row r="7" spans="1:12" ht="94.5" customHeight="1" thickTop="1" thickBot="1" x14ac:dyDescent="0.25">
      <c r="A7" s="46" t="s">
        <v>2</v>
      </c>
      <c r="B7" s="113" t="s">
        <v>3</v>
      </c>
      <c r="C7" s="55" t="s">
        <v>4</v>
      </c>
      <c r="D7" s="113" t="s">
        <v>5</v>
      </c>
      <c r="E7" s="113" t="s">
        <v>6</v>
      </c>
      <c r="F7" s="110" t="s">
        <v>7</v>
      </c>
      <c r="G7" s="55" t="s">
        <v>8</v>
      </c>
      <c r="H7" s="138" t="s">
        <v>192</v>
      </c>
      <c r="I7" s="113" t="s">
        <v>193</v>
      </c>
      <c r="J7" s="113" t="s">
        <v>194</v>
      </c>
      <c r="K7" s="113" t="s">
        <v>181</v>
      </c>
      <c r="L7" s="113" t="s">
        <v>178</v>
      </c>
    </row>
    <row r="8" spans="1:12" ht="23.25" customHeight="1" thickTop="1" x14ac:dyDescent="0.2">
      <c r="A8" s="47"/>
      <c r="B8" s="111" t="s">
        <v>175</v>
      </c>
      <c r="C8" s="44"/>
      <c r="D8" s="113"/>
      <c r="E8" s="113"/>
      <c r="F8" s="113"/>
      <c r="G8" s="44"/>
      <c r="H8" s="149">
        <f>H9+H91+H93+H96+H101+H105+H239+H300+H337+H340+H351+H353</f>
        <v>1208628.7999999998</v>
      </c>
      <c r="I8" s="149">
        <f>I9+I91+I93+I96+I101+I105+I239+I300+I337+I340+I353+I351</f>
        <v>821563.5</v>
      </c>
      <c r="J8" s="149">
        <f>J9+J91+J93+J96+J101+J105+J239+J300+J337+J340+J353+J351</f>
        <v>687074.49999999988</v>
      </c>
      <c r="K8" s="150">
        <f>H8/I8*100</f>
        <v>147.11325417937869</v>
      </c>
      <c r="L8" s="151">
        <f>SUM(J8/I8*100)</f>
        <v>83.630115018498259</v>
      </c>
    </row>
    <row r="9" spans="1:12" ht="15.75" x14ac:dyDescent="0.2">
      <c r="A9" s="48"/>
      <c r="B9" s="112" t="s">
        <v>80</v>
      </c>
      <c r="C9" s="56"/>
      <c r="D9" s="114" t="s">
        <v>25</v>
      </c>
      <c r="E9" s="115"/>
      <c r="F9" s="115"/>
      <c r="G9" s="56"/>
      <c r="H9" s="152">
        <f>H10+H16+H30+H50+H89+H90+H88</f>
        <v>51663.5</v>
      </c>
      <c r="I9" s="152">
        <f>I10+I16+I30+I50+I89+I90+I88</f>
        <v>64797.3</v>
      </c>
      <c r="J9" s="152">
        <f>J10+J16+J30+J50+J79+J89+J90+J87+J88</f>
        <v>59661.69999999999</v>
      </c>
      <c r="K9" s="150">
        <f t="shared" ref="K9:K10" si="0">H9/I9*100</f>
        <v>79.730945579522611</v>
      </c>
      <c r="L9" s="151">
        <f t="shared" ref="L9:L10" si="1">SUM(J9/I9*100)</f>
        <v>92.074361123071469</v>
      </c>
    </row>
    <row r="10" spans="1:12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53">
        <v>2341.5</v>
      </c>
      <c r="I10" s="154">
        <v>2705.9</v>
      </c>
      <c r="J10" s="154">
        <v>2705.8</v>
      </c>
      <c r="K10" s="154">
        <f t="shared" si="0"/>
        <v>86.533131305665393</v>
      </c>
      <c r="L10" s="155">
        <f t="shared" si="1"/>
        <v>99.996304371928019</v>
      </c>
    </row>
    <row r="11" spans="1:12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130"/>
      <c r="I11" s="43">
        <f>I12</f>
        <v>841.9</v>
      </c>
    </row>
    <row r="12" spans="1:12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131"/>
      <c r="I12" s="31">
        <f>I13</f>
        <v>841.9</v>
      </c>
    </row>
    <row r="13" spans="1:12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131"/>
      <c r="I13" s="31">
        <f>I14</f>
        <v>841.9</v>
      </c>
    </row>
    <row r="14" spans="1:12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131"/>
      <c r="I14" s="31">
        <f>I15</f>
        <v>841.9</v>
      </c>
    </row>
    <row r="15" spans="1:12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132"/>
      <c r="I15" s="38">
        <v>841.9</v>
      </c>
    </row>
    <row r="16" spans="1:12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53">
        <v>3654.7</v>
      </c>
      <c r="I16" s="154">
        <v>4540.3</v>
      </c>
      <c r="J16" s="154">
        <v>4321.8999999999996</v>
      </c>
      <c r="K16" s="154">
        <f>H16/I16*100</f>
        <v>80.494680968217949</v>
      </c>
      <c r="L16" s="155">
        <f>SUM(J16/I16*100)</f>
        <v>95.18974517102393</v>
      </c>
    </row>
    <row r="17" spans="1:12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130"/>
      <c r="I17" s="43">
        <f>I18</f>
        <v>2231.6999999999998</v>
      </c>
    </row>
    <row r="18" spans="1:12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131"/>
      <c r="I18" s="31">
        <f>I19+I22</f>
        <v>2231.6999999999998</v>
      </c>
    </row>
    <row r="19" spans="1:12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131"/>
      <c r="I19" s="31">
        <f>I20</f>
        <v>765.4</v>
      </c>
    </row>
    <row r="20" spans="1:12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131"/>
      <c r="I20" s="31">
        <f>I21</f>
        <v>765.4</v>
      </c>
    </row>
    <row r="21" spans="1:12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131"/>
      <c r="I21" s="31">
        <v>765.4</v>
      </c>
    </row>
    <row r="22" spans="1:12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131"/>
      <c r="I22" s="31">
        <f>I23+I26+I28</f>
        <v>1466.3</v>
      </c>
    </row>
    <row r="23" spans="1:12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131"/>
      <c r="I23" s="31">
        <f>I24+I25</f>
        <v>965.3</v>
      </c>
    </row>
    <row r="24" spans="1:12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131"/>
      <c r="I24" s="31">
        <v>954.5</v>
      </c>
    </row>
    <row r="25" spans="1:12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131"/>
      <c r="I25" s="31">
        <v>10.8</v>
      </c>
    </row>
    <row r="26" spans="1:12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131"/>
      <c r="I26" s="31">
        <f>I27</f>
        <v>494</v>
      </c>
    </row>
    <row r="27" spans="1:12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131"/>
      <c r="I27" s="31">
        <v>494</v>
      </c>
    </row>
    <row r="28" spans="1:12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131"/>
      <c r="I28" s="31">
        <f>I29</f>
        <v>7</v>
      </c>
    </row>
    <row r="29" spans="1:12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132"/>
      <c r="I29" s="38">
        <v>7</v>
      </c>
    </row>
    <row r="30" spans="1:12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54">
        <v>31811.7</v>
      </c>
      <c r="I30" s="154">
        <v>39160.400000000001</v>
      </c>
      <c r="J30" s="154">
        <v>36745.699999999997</v>
      </c>
      <c r="K30" s="154">
        <f>H30/I30*100</f>
        <v>81.234359199599595</v>
      </c>
      <c r="L30" s="155">
        <f>SUM(J30/I30*100)</f>
        <v>93.83382192214583</v>
      </c>
    </row>
    <row r="31" spans="1:12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130"/>
      <c r="I31" s="43">
        <f>I32</f>
        <v>20185.5</v>
      </c>
    </row>
    <row r="32" spans="1:12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131"/>
      <c r="I32" s="31">
        <f>I33+I42</f>
        <v>20185.5</v>
      </c>
    </row>
    <row r="33" spans="1:9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131"/>
      <c r="I33" s="31">
        <f>I34+I37+I39</f>
        <v>18891</v>
      </c>
    </row>
    <row r="34" spans="1:9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131"/>
      <c r="I34" s="31">
        <f>I35+I36</f>
        <v>14947.7</v>
      </c>
    </row>
    <row r="35" spans="1:9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131"/>
      <c r="I35" s="31">
        <v>14939.5</v>
      </c>
    </row>
    <row r="36" spans="1:9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131"/>
      <c r="I36" s="31">
        <v>8.1999999999999993</v>
      </c>
    </row>
    <row r="37" spans="1:9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131"/>
      <c r="I37" s="31">
        <f>I38</f>
        <v>3563.3</v>
      </c>
    </row>
    <row r="38" spans="1:9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131"/>
      <c r="I38" s="31">
        <v>3563.3</v>
      </c>
    </row>
    <row r="39" spans="1:9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131"/>
      <c r="I39" s="31">
        <f>I40+I41</f>
        <v>380</v>
      </c>
    </row>
    <row r="40" spans="1:9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131"/>
      <c r="I40" s="31">
        <v>260</v>
      </c>
    </row>
    <row r="41" spans="1:9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131"/>
      <c r="I41" s="31">
        <v>120</v>
      </c>
    </row>
    <row r="42" spans="1:9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131"/>
      <c r="I42" s="31">
        <f>I43</f>
        <v>1294.5</v>
      </c>
    </row>
    <row r="43" spans="1:9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131"/>
      <c r="I43" s="31">
        <f>I44</f>
        <v>1294.5</v>
      </c>
    </row>
    <row r="44" spans="1:9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131"/>
      <c r="I44" s="31">
        <v>1294.5</v>
      </c>
    </row>
    <row r="45" spans="1:9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131"/>
      <c r="I45" s="31">
        <f>I46</f>
        <v>400</v>
      </c>
    </row>
    <row r="46" spans="1:9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33"/>
      <c r="I46" s="18">
        <f>I47</f>
        <v>400</v>
      </c>
    </row>
    <row r="47" spans="1:9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131"/>
      <c r="I47" s="31">
        <f>I48</f>
        <v>400</v>
      </c>
    </row>
    <row r="48" spans="1:9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131"/>
      <c r="I48" s="31">
        <f>I49</f>
        <v>400</v>
      </c>
    </row>
    <row r="49" spans="1:12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132"/>
      <c r="I49" s="38">
        <v>400</v>
      </c>
    </row>
    <row r="50" spans="1:12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53">
        <v>10404.5</v>
      </c>
      <c r="I50" s="154">
        <v>13048.7</v>
      </c>
      <c r="J50" s="154">
        <v>11861.2</v>
      </c>
      <c r="K50" s="154">
        <f>H50/I50*100</f>
        <v>79.735912389739966</v>
      </c>
      <c r="L50" s="155">
        <f>SUM(J50/I50*100)</f>
        <v>90.89947657621066</v>
      </c>
    </row>
    <row r="51" spans="1:12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130"/>
      <c r="I51" s="43">
        <v>3734</v>
      </c>
    </row>
    <row r="52" spans="1:12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131"/>
      <c r="I52" s="31">
        <v>3734</v>
      </c>
    </row>
    <row r="53" spans="1:12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131"/>
      <c r="I53" s="31">
        <v>3734</v>
      </c>
    </row>
    <row r="54" spans="1:12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131"/>
      <c r="I54" s="31">
        <v>3186</v>
      </c>
    </row>
    <row r="55" spans="1:12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131"/>
      <c r="I55" s="31">
        <v>3183.5</v>
      </c>
    </row>
    <row r="56" spans="1:12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131"/>
      <c r="I56" s="31">
        <v>2.5</v>
      </c>
    </row>
    <row r="57" spans="1:12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131"/>
      <c r="I57" s="31">
        <v>538.79999999999995</v>
      </c>
    </row>
    <row r="58" spans="1:12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131"/>
      <c r="I58" s="31">
        <v>538.79999999999995</v>
      </c>
    </row>
    <row r="59" spans="1:12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131"/>
      <c r="I59" s="31">
        <v>9.1999999999999993</v>
      </c>
    </row>
    <row r="60" spans="1:12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131"/>
      <c r="I60" s="31">
        <v>2.1</v>
      </c>
    </row>
    <row r="61" spans="1:12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131"/>
      <c r="I61" s="31">
        <v>7.1</v>
      </c>
    </row>
    <row r="62" spans="1:12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131"/>
      <c r="I62" s="31">
        <v>1882.1</v>
      </c>
    </row>
    <row r="63" spans="1:12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131"/>
      <c r="I63" s="31">
        <v>1882.1</v>
      </c>
    </row>
    <row r="64" spans="1:12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131"/>
      <c r="I64" s="31">
        <v>1133.5999999999999</v>
      </c>
    </row>
    <row r="65" spans="1:12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131"/>
      <c r="I65" s="31">
        <v>1133.5999999999999</v>
      </c>
    </row>
    <row r="66" spans="1:12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131"/>
      <c r="I66" s="31">
        <v>1133.5999999999999</v>
      </c>
    </row>
    <row r="67" spans="1:12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131"/>
      <c r="I67" s="31">
        <v>355.09999999999997</v>
      </c>
    </row>
    <row r="68" spans="1:12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131"/>
      <c r="I68" s="31">
        <v>309.89999999999998</v>
      </c>
    </row>
    <row r="69" spans="1:12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131"/>
      <c r="I69" s="31">
        <v>309.89999999999998</v>
      </c>
    </row>
    <row r="70" spans="1:12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131"/>
      <c r="I70" s="31">
        <v>43.2</v>
      </c>
    </row>
    <row r="71" spans="1:12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131"/>
      <c r="I71" s="31">
        <v>43.2</v>
      </c>
    </row>
    <row r="72" spans="1:12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131"/>
      <c r="I72" s="31">
        <v>2</v>
      </c>
    </row>
    <row r="73" spans="1:12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131"/>
      <c r="I73" s="31">
        <v>2</v>
      </c>
    </row>
    <row r="74" spans="1:12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131"/>
      <c r="I74" s="31">
        <v>393.40000000000003</v>
      </c>
    </row>
    <row r="75" spans="1:12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131"/>
      <c r="I75" s="31">
        <v>371.8</v>
      </c>
    </row>
    <row r="76" spans="1:12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131"/>
      <c r="I76" s="31">
        <v>371.8</v>
      </c>
    </row>
    <row r="77" spans="1:12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131"/>
      <c r="I77" s="31">
        <v>21.6</v>
      </c>
    </row>
    <row r="78" spans="1:12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132"/>
      <c r="I78" s="38">
        <v>21.6</v>
      </c>
    </row>
    <row r="79" spans="1:12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134"/>
      <c r="I79" s="28"/>
      <c r="J79" s="80">
        <v>0</v>
      </c>
      <c r="K79" s="79">
        <f>SUM(J79-I79)</f>
        <v>0</v>
      </c>
      <c r="L79" s="78"/>
    </row>
    <row r="80" spans="1:12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130"/>
      <c r="I80" s="43">
        <f>I81+I84</f>
        <v>50</v>
      </c>
    </row>
    <row r="81" spans="1:12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131"/>
      <c r="I81" s="31">
        <f>I82</f>
        <v>40</v>
      </c>
    </row>
    <row r="82" spans="1:12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131"/>
      <c r="I82" s="31">
        <f>I83</f>
        <v>40</v>
      </c>
    </row>
    <row r="83" spans="1:12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131"/>
      <c r="I83" s="31">
        <v>40</v>
      </c>
    </row>
    <row r="84" spans="1:12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131"/>
      <c r="I84" s="31">
        <f>I85</f>
        <v>10</v>
      </c>
    </row>
    <row r="85" spans="1:12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131"/>
      <c r="I85" s="31">
        <f>I86</f>
        <v>10</v>
      </c>
    </row>
    <row r="86" spans="1:12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132"/>
      <c r="I86" s="38">
        <v>10</v>
      </c>
    </row>
    <row r="87" spans="1:12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1"/>
      <c r="G87" s="84"/>
      <c r="H87" s="99"/>
      <c r="I87" s="95">
        <v>0</v>
      </c>
      <c r="J87" s="102">
        <v>0</v>
      </c>
      <c r="K87" s="103">
        <f>SUM(J87-I87)</f>
        <v>0</v>
      </c>
      <c r="L87" s="104">
        <v>0</v>
      </c>
    </row>
    <row r="88" spans="1:12" s="96" customFormat="1" ht="15.75" x14ac:dyDescent="0.2">
      <c r="A88" s="81"/>
      <c r="B88" s="78" t="s">
        <v>179</v>
      </c>
      <c r="C88" s="54"/>
      <c r="D88" s="118" t="s">
        <v>25</v>
      </c>
      <c r="E88" s="118" t="s">
        <v>15</v>
      </c>
      <c r="F88" s="22"/>
      <c r="G88" s="84"/>
      <c r="H88" s="153">
        <v>0</v>
      </c>
      <c r="I88" s="153">
        <v>0</v>
      </c>
      <c r="J88" s="154">
        <v>0</v>
      </c>
      <c r="K88" s="154">
        <v>0</v>
      </c>
      <c r="L88" s="155">
        <v>0</v>
      </c>
    </row>
    <row r="89" spans="1:12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53">
        <v>0</v>
      </c>
      <c r="I89" s="153">
        <v>0</v>
      </c>
      <c r="J89" s="154">
        <v>0</v>
      </c>
      <c r="K89" s="154">
        <v>0</v>
      </c>
      <c r="L89" s="155">
        <v>0</v>
      </c>
    </row>
    <row r="90" spans="1:12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53">
        <v>3451.1</v>
      </c>
      <c r="I90" s="156">
        <v>5342</v>
      </c>
      <c r="J90" s="154">
        <v>4027.1</v>
      </c>
      <c r="K90" s="154">
        <f>H90/I90*100</f>
        <v>64.603144889554471</v>
      </c>
      <c r="L90" s="155">
        <f>SUM(J90/I90*100)</f>
        <v>75.385623362036696</v>
      </c>
    </row>
    <row r="91" spans="1:12" ht="26.25" hidden="1" customHeight="1" x14ac:dyDescent="0.2">
      <c r="A91" s="49"/>
      <c r="B91" s="119" t="s">
        <v>73</v>
      </c>
      <c r="C91" s="59">
        <v>908</v>
      </c>
      <c r="D91" s="120" t="s">
        <v>36</v>
      </c>
      <c r="E91" s="120"/>
      <c r="F91" s="114"/>
      <c r="G91" s="85"/>
      <c r="H91" s="121">
        <f>H92</f>
        <v>0</v>
      </c>
      <c r="I91" s="121">
        <f>I92</f>
        <v>0</v>
      </c>
      <c r="J91" s="121">
        <f>J92</f>
        <v>0</v>
      </c>
      <c r="K91" s="116">
        <v>0</v>
      </c>
      <c r="L91" s="117">
        <v>0</v>
      </c>
    </row>
    <row r="92" spans="1:12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142"/>
      <c r="I92" s="40">
        <v>0</v>
      </c>
      <c r="J92" s="80">
        <v>0</v>
      </c>
      <c r="K92" s="79">
        <v>0</v>
      </c>
      <c r="L92" s="80">
        <v>0</v>
      </c>
    </row>
    <row r="93" spans="1:12" ht="15.75" x14ac:dyDescent="0.2">
      <c r="A93" s="7"/>
      <c r="B93" s="119" t="s">
        <v>52</v>
      </c>
      <c r="C93" s="59">
        <v>907</v>
      </c>
      <c r="D93" s="114" t="s">
        <v>37</v>
      </c>
      <c r="E93" s="114" t="s">
        <v>0</v>
      </c>
      <c r="F93" s="114" t="s">
        <v>0</v>
      </c>
      <c r="G93" s="85" t="s">
        <v>0</v>
      </c>
      <c r="H93" s="157">
        <f>H95</f>
        <v>1983.4</v>
      </c>
      <c r="I93" s="157">
        <f>I95+I94</f>
        <v>3149.7</v>
      </c>
      <c r="J93" s="157">
        <f>J95+J94</f>
        <v>2691.9</v>
      </c>
      <c r="K93" s="150">
        <f t="shared" ref="K93:K95" si="2">H93/I93*100</f>
        <v>62.971076610470845</v>
      </c>
      <c r="L93" s="151">
        <f t="shared" ref="L93:L95" si="3">SUM(J93/I93*100)</f>
        <v>85.465282407848377</v>
      </c>
    </row>
    <row r="94" spans="1:12" s="145" customFormat="1" ht="15.75" x14ac:dyDescent="0.2">
      <c r="A94" s="7"/>
      <c r="B94" s="78" t="s">
        <v>190</v>
      </c>
      <c r="C94" s="59"/>
      <c r="D94" s="22" t="s">
        <v>37</v>
      </c>
      <c r="E94" s="118" t="s">
        <v>24</v>
      </c>
      <c r="F94" s="114"/>
      <c r="G94" s="85"/>
      <c r="H94" s="154">
        <v>0</v>
      </c>
      <c r="I94" s="154">
        <v>2</v>
      </c>
      <c r="J94" s="154">
        <v>0</v>
      </c>
      <c r="K94" s="154">
        <f t="shared" si="2"/>
        <v>0</v>
      </c>
      <c r="L94" s="155">
        <f t="shared" si="3"/>
        <v>0</v>
      </c>
    </row>
    <row r="95" spans="1:12" ht="35.25" customHeight="1" x14ac:dyDescent="0.2">
      <c r="A95" s="7"/>
      <c r="B95" s="78" t="s">
        <v>188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53">
        <v>1983.4</v>
      </c>
      <c r="I95" s="154">
        <v>3147.7</v>
      </c>
      <c r="J95" s="154">
        <v>2691.9</v>
      </c>
      <c r="K95" s="154">
        <f t="shared" si="2"/>
        <v>63.011087460685587</v>
      </c>
      <c r="L95" s="155">
        <f t="shared" si="3"/>
        <v>85.519585729262644</v>
      </c>
    </row>
    <row r="96" spans="1:12" ht="15.75" x14ac:dyDescent="0.2">
      <c r="A96" s="49"/>
      <c r="B96" s="122" t="s">
        <v>172</v>
      </c>
      <c r="C96" s="60"/>
      <c r="D96" s="123" t="s">
        <v>9</v>
      </c>
      <c r="E96" s="123"/>
      <c r="F96" s="124"/>
      <c r="G96" s="86"/>
      <c r="H96" s="150">
        <f>H97+H98+H100+H99</f>
        <v>245086.7</v>
      </c>
      <c r="I96" s="150">
        <f>I97+I98+I100+I99</f>
        <v>943.30000000000007</v>
      </c>
      <c r="J96" s="150">
        <f>J97+J98+J100+J99</f>
        <v>223.4</v>
      </c>
      <c r="K96" s="150">
        <f t="shared" ref="K96:K97" si="4">H96/I96*100</f>
        <v>25981.840347715468</v>
      </c>
      <c r="L96" s="151">
        <f t="shared" ref="L96:L97" si="5">SUM(J96/I96*100)</f>
        <v>23.682815647196012</v>
      </c>
    </row>
    <row r="97" spans="1:16" ht="15.75" x14ac:dyDescent="0.2">
      <c r="A97" s="49"/>
      <c r="B97" s="78" t="s">
        <v>57</v>
      </c>
      <c r="C97" s="61">
        <v>908</v>
      </c>
      <c r="D97" s="118" t="s">
        <v>9</v>
      </c>
      <c r="E97" s="118" t="s">
        <v>23</v>
      </c>
      <c r="F97" s="125"/>
      <c r="G97" s="87"/>
      <c r="H97" s="153">
        <v>0</v>
      </c>
      <c r="I97" s="154">
        <v>823.7</v>
      </c>
      <c r="J97" s="154">
        <v>108.4</v>
      </c>
      <c r="K97" s="154">
        <f t="shared" si="4"/>
        <v>0</v>
      </c>
      <c r="L97" s="155">
        <f t="shared" si="5"/>
        <v>13.160131115697462</v>
      </c>
    </row>
    <row r="98" spans="1:16" ht="15.75" x14ac:dyDescent="0.2">
      <c r="A98" s="49"/>
      <c r="B98" s="78" t="s">
        <v>177</v>
      </c>
      <c r="C98" s="61"/>
      <c r="D98" s="118" t="s">
        <v>9</v>
      </c>
      <c r="E98" s="118" t="s">
        <v>47</v>
      </c>
      <c r="F98" s="22"/>
      <c r="G98" s="87"/>
      <c r="H98" s="153">
        <v>0</v>
      </c>
      <c r="I98" s="154">
        <v>0</v>
      </c>
      <c r="J98" s="154">
        <v>0</v>
      </c>
      <c r="K98" s="154">
        <v>0</v>
      </c>
      <c r="L98" s="155">
        <v>0</v>
      </c>
    </row>
    <row r="99" spans="1:16" ht="15.75" x14ac:dyDescent="0.2">
      <c r="A99" s="49"/>
      <c r="B99" s="78" t="s">
        <v>176</v>
      </c>
      <c r="C99" s="61"/>
      <c r="D99" s="118" t="s">
        <v>9</v>
      </c>
      <c r="E99" s="118" t="s">
        <v>24</v>
      </c>
      <c r="F99" s="22"/>
      <c r="G99" s="87"/>
      <c r="H99" s="153">
        <v>245086.7</v>
      </c>
      <c r="I99" s="154">
        <v>119.6</v>
      </c>
      <c r="J99" s="154">
        <v>115</v>
      </c>
      <c r="K99" s="154">
        <f t="shared" ref="K99" si="6">H99/I99*100</f>
        <v>204921.98996655521</v>
      </c>
      <c r="L99" s="155">
        <f t="shared" ref="L99" si="7">SUM(J99/I99*100)</f>
        <v>96.15384615384616</v>
      </c>
    </row>
    <row r="100" spans="1:16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53">
        <v>0</v>
      </c>
      <c r="I100" s="154">
        <v>0</v>
      </c>
      <c r="J100" s="154">
        <v>0</v>
      </c>
      <c r="K100" s="154">
        <v>0</v>
      </c>
      <c r="L100" s="155">
        <v>0</v>
      </c>
    </row>
    <row r="101" spans="1:16" ht="15" customHeight="1" x14ac:dyDescent="0.2">
      <c r="A101" s="51"/>
      <c r="B101" s="119" t="s">
        <v>60</v>
      </c>
      <c r="C101" s="60">
        <v>908</v>
      </c>
      <c r="D101" s="120" t="s">
        <v>23</v>
      </c>
      <c r="E101" s="120"/>
      <c r="F101" s="114"/>
      <c r="G101" s="86"/>
      <c r="H101" s="157">
        <f>H102+H103+H104</f>
        <v>55587.1</v>
      </c>
      <c r="I101" s="157">
        <f>I103+I102+I104</f>
        <v>60434.9</v>
      </c>
      <c r="J101" s="157">
        <f>J104+J103+J102</f>
        <v>43392.3</v>
      </c>
      <c r="K101" s="150">
        <f>H101/I101*100</f>
        <v>91.978476013032193</v>
      </c>
      <c r="L101" s="151">
        <f t="shared" ref="L101:L103" si="8">SUM(J101/I101*100)</f>
        <v>71.800069165333284</v>
      </c>
    </row>
    <row r="102" spans="1:16" s="128" customFormat="1" ht="15.75" x14ac:dyDescent="0.2">
      <c r="A102" s="51"/>
      <c r="B102" s="106" t="s">
        <v>184</v>
      </c>
      <c r="C102" s="60"/>
      <c r="D102" s="97" t="s">
        <v>23</v>
      </c>
      <c r="E102" s="97" t="s">
        <v>25</v>
      </c>
      <c r="F102" s="107"/>
      <c r="G102" s="86"/>
      <c r="H102" s="154">
        <v>12675</v>
      </c>
      <c r="I102" s="158">
        <v>45841.3</v>
      </c>
      <c r="J102" s="158">
        <v>32779.5</v>
      </c>
      <c r="K102" s="154">
        <f t="shared" ref="K102:K103" si="9">H102/I102*100</f>
        <v>27.649739427110486</v>
      </c>
      <c r="L102" s="159">
        <f>J102/I102*100</f>
        <v>71.506479964573415</v>
      </c>
    </row>
    <row r="103" spans="1:16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53">
        <v>34921.699999999997</v>
      </c>
      <c r="I103" s="154">
        <v>1307</v>
      </c>
      <c r="J103" s="154">
        <v>166.2</v>
      </c>
      <c r="K103" s="154">
        <f t="shared" si="9"/>
        <v>2671.8974751338942</v>
      </c>
      <c r="L103" s="155">
        <f t="shared" si="8"/>
        <v>12.716143840856923</v>
      </c>
    </row>
    <row r="104" spans="1:16" s="128" customFormat="1" ht="19.5" customHeight="1" x14ac:dyDescent="0.2">
      <c r="A104" s="49"/>
      <c r="B104" s="109" t="s">
        <v>183</v>
      </c>
      <c r="C104" s="61"/>
      <c r="D104" s="77" t="s">
        <v>23</v>
      </c>
      <c r="E104" s="77" t="s">
        <v>37</v>
      </c>
      <c r="F104" s="105"/>
      <c r="G104" s="87"/>
      <c r="H104" s="153">
        <v>7990.4</v>
      </c>
      <c r="I104" s="160">
        <v>13286.6</v>
      </c>
      <c r="J104" s="154">
        <v>10446.6</v>
      </c>
      <c r="K104" s="154">
        <f t="shared" ref="K104:K106" si="10">H104/I104*100</f>
        <v>60.138786446494962</v>
      </c>
      <c r="L104" s="155">
        <f>J104/I104*100</f>
        <v>78.625080908584593</v>
      </c>
    </row>
    <row r="105" spans="1:16" ht="19.5" customHeight="1" x14ac:dyDescent="0.2">
      <c r="A105" s="51"/>
      <c r="B105" s="119" t="s">
        <v>173</v>
      </c>
      <c r="C105" s="60"/>
      <c r="D105" s="120" t="s">
        <v>15</v>
      </c>
      <c r="E105" s="120"/>
      <c r="F105" s="114"/>
      <c r="G105" s="86"/>
      <c r="H105" s="161">
        <f>H106+H135+H190+H195+H189</f>
        <v>544479.39999999991</v>
      </c>
      <c r="I105" s="161">
        <f>I106+I135+I190+I195+I189</f>
        <v>405075.09999999992</v>
      </c>
      <c r="J105" s="161">
        <f>J106+J135+J190+J195+J189</f>
        <v>342731.3</v>
      </c>
      <c r="K105" s="150">
        <f t="shared" si="10"/>
        <v>134.41443327422496</v>
      </c>
      <c r="L105" s="151">
        <f t="shared" ref="L105:L106" si="11">SUM(J105/I105*100)</f>
        <v>84.609323061328638</v>
      </c>
      <c r="P105" s="100"/>
    </row>
    <row r="106" spans="1:16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53">
        <v>256693.3</v>
      </c>
      <c r="I106" s="162">
        <v>97340.4</v>
      </c>
      <c r="J106" s="154">
        <v>82568.5</v>
      </c>
      <c r="K106" s="154">
        <f t="shared" si="10"/>
        <v>263.70684731108565</v>
      </c>
      <c r="L106" s="155">
        <f t="shared" si="11"/>
        <v>84.824492194402339</v>
      </c>
    </row>
    <row r="107" spans="1:16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130"/>
      <c r="I107" s="43">
        <f>I108</f>
        <v>57697.4</v>
      </c>
    </row>
    <row r="108" spans="1:16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131"/>
      <c r="I108" s="31">
        <f>I109+I112+I127+I131</f>
        <v>57697.4</v>
      </c>
    </row>
    <row r="109" spans="1:16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131"/>
      <c r="I109" s="31">
        <f>I110</f>
        <v>472.7</v>
      </c>
    </row>
    <row r="110" spans="1:16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131"/>
      <c r="I110" s="31">
        <f>I111</f>
        <v>472.7</v>
      </c>
    </row>
    <row r="111" spans="1:16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131"/>
      <c r="I111" s="31">
        <v>472.7</v>
      </c>
    </row>
    <row r="112" spans="1:16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131"/>
      <c r="I112" s="31">
        <f>I113</f>
        <v>777.9</v>
      </c>
    </row>
    <row r="113" spans="1:9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131"/>
      <c r="I113" s="31">
        <f>I114</f>
        <v>777.9</v>
      </c>
    </row>
    <row r="114" spans="1:9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131"/>
      <c r="I114" s="31">
        <f>I117+I120+I123+I126</f>
        <v>777.9</v>
      </c>
    </row>
    <row r="115" spans="1:9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131"/>
      <c r="I115" s="31">
        <f>I116</f>
        <v>630.9</v>
      </c>
    </row>
    <row r="116" spans="1:9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131"/>
      <c r="I116" s="31">
        <f>I117</f>
        <v>630.9</v>
      </c>
    </row>
    <row r="117" spans="1:9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131"/>
      <c r="I117" s="31">
        <v>630.9</v>
      </c>
    </row>
    <row r="118" spans="1:9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131"/>
      <c r="I118" s="31">
        <f>I119</f>
        <v>52</v>
      </c>
    </row>
    <row r="119" spans="1:9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131"/>
      <c r="I119" s="31">
        <f>I120</f>
        <v>52</v>
      </c>
    </row>
    <row r="120" spans="1:9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131"/>
      <c r="I120" s="31">
        <v>52</v>
      </c>
    </row>
    <row r="121" spans="1:9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131"/>
      <c r="I121" s="31">
        <f>I122</f>
        <v>25</v>
      </c>
    </row>
    <row r="122" spans="1:9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131"/>
      <c r="I122" s="31">
        <f>I123</f>
        <v>25</v>
      </c>
    </row>
    <row r="123" spans="1:9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131"/>
      <c r="I123" s="31">
        <v>25</v>
      </c>
    </row>
    <row r="124" spans="1:9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131"/>
      <c r="I124" s="31">
        <f>I125</f>
        <v>70</v>
      </c>
    </row>
    <row r="125" spans="1:9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131"/>
      <c r="I125" s="31">
        <f>I126</f>
        <v>70</v>
      </c>
    </row>
    <row r="126" spans="1:9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131"/>
      <c r="I126" s="31">
        <v>70</v>
      </c>
    </row>
    <row r="127" spans="1:9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131"/>
      <c r="I127" s="31">
        <f>I128</f>
        <v>6706.8</v>
      </c>
    </row>
    <row r="128" spans="1:9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131"/>
      <c r="I128" s="31">
        <f>I129+I130</f>
        <v>6706.8</v>
      </c>
    </row>
    <row r="129" spans="1:12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131"/>
      <c r="I129" s="31">
        <v>6576.7</v>
      </c>
    </row>
    <row r="130" spans="1:12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131"/>
      <c r="I130" s="31">
        <v>130.1</v>
      </c>
    </row>
    <row r="131" spans="1:12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131"/>
      <c r="I131" s="31">
        <f>I132</f>
        <v>49740</v>
      </c>
    </row>
    <row r="132" spans="1:12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131"/>
      <c r="I132" s="31">
        <f>I133</f>
        <v>49740</v>
      </c>
    </row>
    <row r="133" spans="1:12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131"/>
      <c r="I133" s="31">
        <f>I134</f>
        <v>49740</v>
      </c>
    </row>
    <row r="134" spans="1:12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132"/>
      <c r="I134" s="38">
        <v>49740</v>
      </c>
    </row>
    <row r="135" spans="1:12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53">
        <v>245991.4</v>
      </c>
      <c r="I135" s="154">
        <v>261616.3</v>
      </c>
      <c r="J135" s="154">
        <v>218874.4</v>
      </c>
      <c r="K135" s="154">
        <f>H135/I135*100</f>
        <v>94.027551035619723</v>
      </c>
      <c r="L135" s="155">
        <f>SUM(J135/I135*100)</f>
        <v>83.662371190174312</v>
      </c>
    </row>
    <row r="136" spans="1:12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130"/>
      <c r="I136" s="43">
        <v>8521.1</v>
      </c>
    </row>
    <row r="137" spans="1:12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131"/>
      <c r="I137" s="31">
        <v>8521.1</v>
      </c>
    </row>
    <row r="138" spans="1:12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131"/>
      <c r="I138" s="31">
        <v>120.9</v>
      </c>
    </row>
    <row r="139" spans="1:12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131"/>
      <c r="I139" s="31">
        <v>120.9</v>
      </c>
    </row>
    <row r="140" spans="1:12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131"/>
      <c r="I140" s="31">
        <v>120.9</v>
      </c>
    </row>
    <row r="141" spans="1:12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131"/>
      <c r="I141" s="31">
        <v>51</v>
      </c>
    </row>
    <row r="142" spans="1:12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131"/>
      <c r="I142" s="31">
        <v>51</v>
      </c>
    </row>
    <row r="143" spans="1:12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131"/>
      <c r="I143" s="31">
        <v>51</v>
      </c>
    </row>
    <row r="144" spans="1:12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131"/>
      <c r="I144" s="31">
        <v>8349.2000000000007</v>
      </c>
    </row>
    <row r="145" spans="1:9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131"/>
      <c r="I145" s="31">
        <v>8349.2000000000007</v>
      </c>
    </row>
    <row r="146" spans="1:9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131"/>
      <c r="I146" s="31">
        <v>8349.2000000000007</v>
      </c>
    </row>
    <row r="147" spans="1:9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131"/>
      <c r="I147" s="31">
        <v>160877.20000000001</v>
      </c>
    </row>
    <row r="148" spans="1:9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131"/>
      <c r="I148" s="31">
        <v>152232</v>
      </c>
    </row>
    <row r="149" spans="1:9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131"/>
      <c r="I149" s="31">
        <v>433.4</v>
      </c>
    </row>
    <row r="150" spans="1:9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131"/>
      <c r="I150" s="31">
        <v>433.4</v>
      </c>
    </row>
    <row r="151" spans="1:9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131"/>
      <c r="I151" s="31">
        <v>433.4</v>
      </c>
    </row>
    <row r="152" spans="1:9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131"/>
      <c r="I152" s="31">
        <v>1407.7</v>
      </c>
    </row>
    <row r="153" spans="1:9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131"/>
      <c r="I153" s="31">
        <v>1407.7</v>
      </c>
    </row>
    <row r="154" spans="1:9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131"/>
      <c r="I154" s="31">
        <v>1407.7</v>
      </c>
    </row>
    <row r="155" spans="1:9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131"/>
      <c r="I155" s="31">
        <v>272.60000000000002</v>
      </c>
    </row>
    <row r="156" spans="1:9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131"/>
      <c r="I156" s="31">
        <v>272.60000000000002</v>
      </c>
    </row>
    <row r="157" spans="1:9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131"/>
      <c r="I157" s="31">
        <v>272.60000000000002</v>
      </c>
    </row>
    <row r="158" spans="1:9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131"/>
      <c r="I158" s="31">
        <v>160.6</v>
      </c>
    </row>
    <row r="159" spans="1:9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131"/>
      <c r="I159" s="31">
        <v>160.6</v>
      </c>
    </row>
    <row r="160" spans="1:9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131"/>
      <c r="I160" s="31">
        <v>160.6</v>
      </c>
    </row>
    <row r="161" spans="1:9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131"/>
      <c r="I161" s="31">
        <v>64.900000000000006</v>
      </c>
    </row>
    <row r="162" spans="1:9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131"/>
      <c r="I162" s="31">
        <v>64.900000000000006</v>
      </c>
    </row>
    <row r="163" spans="1:9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131"/>
      <c r="I163" s="31">
        <v>64.900000000000006</v>
      </c>
    </row>
    <row r="164" spans="1:9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131"/>
      <c r="I164" s="31">
        <v>11.6</v>
      </c>
    </row>
    <row r="165" spans="1:9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131"/>
      <c r="I165" s="31">
        <v>11.6</v>
      </c>
    </row>
    <row r="166" spans="1:9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131"/>
      <c r="I166" s="31">
        <v>11.6</v>
      </c>
    </row>
    <row r="167" spans="1:9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131"/>
      <c r="I167" s="31">
        <v>35.5</v>
      </c>
    </row>
    <row r="168" spans="1:9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131"/>
      <c r="I168" s="31">
        <v>35.5</v>
      </c>
    </row>
    <row r="169" spans="1:9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131"/>
      <c r="I169" s="31">
        <v>35.5</v>
      </c>
    </row>
    <row r="170" spans="1:9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131"/>
      <c r="I170" s="31">
        <v>219.3</v>
      </c>
    </row>
    <row r="171" spans="1:9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131"/>
      <c r="I171" s="31">
        <v>219.3</v>
      </c>
    </row>
    <row r="172" spans="1:9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131"/>
      <c r="I172" s="31">
        <v>219.3</v>
      </c>
    </row>
    <row r="173" spans="1:9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131"/>
      <c r="I173" s="31">
        <v>17171</v>
      </c>
    </row>
    <row r="174" spans="1:9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131"/>
      <c r="I174" s="31">
        <v>17171</v>
      </c>
    </row>
    <row r="175" spans="1:9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131"/>
      <c r="I175" s="31">
        <v>15969.2</v>
      </c>
    </row>
    <row r="176" spans="1:9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131"/>
      <c r="I176" s="31">
        <v>1201.8</v>
      </c>
    </row>
    <row r="177" spans="1:12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131"/>
      <c r="I177" s="31">
        <v>132728</v>
      </c>
    </row>
    <row r="178" spans="1:12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131"/>
      <c r="I178" s="31">
        <v>132728</v>
      </c>
    </row>
    <row r="179" spans="1:12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131"/>
      <c r="I179" s="31">
        <v>132728</v>
      </c>
    </row>
    <row r="180" spans="1:12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131"/>
      <c r="I180" s="31">
        <v>132728</v>
      </c>
    </row>
    <row r="181" spans="1:12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131"/>
      <c r="I181" s="31">
        <v>8645.1999999999989</v>
      </c>
    </row>
    <row r="182" spans="1:12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131"/>
      <c r="I182" s="31">
        <v>54.3</v>
      </c>
    </row>
    <row r="183" spans="1:12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131"/>
      <c r="I183" s="31">
        <v>54.3</v>
      </c>
    </row>
    <row r="184" spans="1:12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131"/>
      <c r="I184" s="31">
        <v>54.3</v>
      </c>
    </row>
    <row r="185" spans="1:12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131"/>
      <c r="I185" s="31">
        <v>8590.9</v>
      </c>
    </row>
    <row r="186" spans="1:12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131"/>
      <c r="I186" s="31">
        <v>8590.9</v>
      </c>
    </row>
    <row r="187" spans="1:12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131"/>
      <c r="I187" s="31">
        <v>8029.3</v>
      </c>
    </row>
    <row r="188" spans="1:12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132"/>
      <c r="I188" s="38">
        <v>561.6</v>
      </c>
    </row>
    <row r="189" spans="1:12" s="96" customFormat="1" ht="15.75" x14ac:dyDescent="0.2">
      <c r="A189" s="81"/>
      <c r="B189" s="78" t="s">
        <v>180</v>
      </c>
      <c r="C189" s="98"/>
      <c r="D189" s="118" t="s">
        <v>15</v>
      </c>
      <c r="E189" s="118" t="s">
        <v>37</v>
      </c>
      <c r="F189" s="22"/>
      <c r="G189" s="99"/>
      <c r="H189" s="153">
        <v>23490.5</v>
      </c>
      <c r="I189" s="154">
        <v>23122.6</v>
      </c>
      <c r="J189" s="154">
        <v>20478</v>
      </c>
      <c r="K189" s="154">
        <f t="shared" ref="K189:K190" si="12">H189/I189*100</f>
        <v>101.5910840476417</v>
      </c>
      <c r="L189" s="155">
        <f>SUM(J189/I189*100)</f>
        <v>88.562704886128728</v>
      </c>
    </row>
    <row r="190" spans="1:12" ht="15.75" x14ac:dyDescent="0.2">
      <c r="A190" s="49"/>
      <c r="B190" s="78" t="s">
        <v>187</v>
      </c>
      <c r="C190" s="61">
        <v>908</v>
      </c>
      <c r="D190" s="21" t="s">
        <v>15</v>
      </c>
      <c r="E190" s="21" t="s">
        <v>15</v>
      </c>
      <c r="F190" s="22"/>
      <c r="G190" s="87"/>
      <c r="H190" s="153">
        <v>1568.1</v>
      </c>
      <c r="I190" s="154">
        <v>1974.1</v>
      </c>
      <c r="J190" s="154">
        <v>1973.1</v>
      </c>
      <c r="K190" s="154">
        <f t="shared" si="12"/>
        <v>79.433665974368068</v>
      </c>
      <c r="L190" s="155">
        <f>SUM(J190/I190*100)</f>
        <v>99.949344004862979</v>
      </c>
    </row>
    <row r="191" spans="1:12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136"/>
      <c r="I191" s="75">
        <f>I192</f>
        <v>71</v>
      </c>
    </row>
    <row r="192" spans="1:12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39"/>
      <c r="I192" s="40">
        <f>I193</f>
        <v>71</v>
      </c>
    </row>
    <row r="193" spans="1:12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39"/>
      <c r="I193" s="40">
        <f>I194</f>
        <v>71</v>
      </c>
    </row>
    <row r="194" spans="1:12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5" t="s">
        <v>147</v>
      </c>
      <c r="G194" s="39">
        <v>244</v>
      </c>
      <c r="H194" s="135"/>
      <c r="I194" s="66">
        <v>71</v>
      </c>
    </row>
    <row r="195" spans="1:12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53">
        <v>16736.099999999999</v>
      </c>
      <c r="I195" s="163">
        <v>21021.7</v>
      </c>
      <c r="J195" s="154">
        <v>18837.3</v>
      </c>
      <c r="K195" s="154">
        <f>H195/I195*100</f>
        <v>79.613447057088621</v>
      </c>
      <c r="L195" s="155">
        <f>SUM(J195/I195*100)</f>
        <v>89.608832777558419</v>
      </c>
    </row>
    <row r="196" spans="1:12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130"/>
      <c r="I196" s="43">
        <v>2526.4</v>
      </c>
    </row>
    <row r="197" spans="1:12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131"/>
      <c r="I197" s="31">
        <v>2170.4</v>
      </c>
    </row>
    <row r="198" spans="1:12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131"/>
      <c r="I198" s="31">
        <v>2170.4</v>
      </c>
    </row>
    <row r="199" spans="1:12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131"/>
      <c r="I199" s="31">
        <v>1962.8999999999999</v>
      </c>
    </row>
    <row r="200" spans="1:12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131"/>
      <c r="I200" s="31">
        <v>1960.8</v>
      </c>
    </row>
    <row r="201" spans="1:12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131"/>
      <c r="I201" s="31">
        <v>2.1</v>
      </c>
    </row>
    <row r="202" spans="1:12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131"/>
      <c r="I202" s="31">
        <v>197.6</v>
      </c>
    </row>
    <row r="203" spans="1:12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131"/>
      <c r="I203" s="31">
        <v>197.6</v>
      </c>
    </row>
    <row r="204" spans="1:12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131"/>
      <c r="I204" s="31">
        <v>9.9</v>
      </c>
    </row>
    <row r="205" spans="1:12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131"/>
      <c r="I205" s="31">
        <v>4.2</v>
      </c>
    </row>
    <row r="206" spans="1:12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131"/>
      <c r="I206" s="31">
        <v>5.7</v>
      </c>
    </row>
    <row r="207" spans="1:12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131"/>
      <c r="I207" s="31">
        <v>356</v>
      </c>
    </row>
    <row r="208" spans="1:12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131"/>
      <c r="I208" s="31">
        <v>348.2</v>
      </c>
    </row>
    <row r="209" spans="1:9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131"/>
      <c r="I209" s="31">
        <v>348.2</v>
      </c>
    </row>
    <row r="210" spans="1:9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131"/>
      <c r="I210" s="31">
        <v>7.8</v>
      </c>
    </row>
    <row r="211" spans="1:9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131"/>
      <c r="I211" s="31">
        <v>7.8</v>
      </c>
    </row>
    <row r="212" spans="1:9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39"/>
      <c r="I212" s="40">
        <v>339</v>
      </c>
    </row>
    <row r="213" spans="1:9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39"/>
      <c r="I213" s="40">
        <v>339</v>
      </c>
    </row>
    <row r="214" spans="1:9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39"/>
      <c r="I214" s="40">
        <v>339</v>
      </c>
    </row>
    <row r="215" spans="1:9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39"/>
      <c r="I215" s="40">
        <v>339</v>
      </c>
    </row>
    <row r="216" spans="1:9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39"/>
      <c r="I216" s="40">
        <v>339</v>
      </c>
    </row>
    <row r="217" spans="1:9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131"/>
      <c r="I217" s="31">
        <v>937</v>
      </c>
    </row>
    <row r="218" spans="1:9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39"/>
      <c r="I218" s="40">
        <v>937</v>
      </c>
    </row>
    <row r="219" spans="1:9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39"/>
      <c r="I219" s="40">
        <v>937</v>
      </c>
    </row>
    <row r="220" spans="1:9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39"/>
      <c r="I220" s="40">
        <v>843.8</v>
      </c>
    </row>
    <row r="221" spans="1:9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39"/>
      <c r="I221" s="40">
        <v>841.4</v>
      </c>
    </row>
    <row r="222" spans="1:9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39"/>
      <c r="I222" s="40">
        <v>2.4</v>
      </c>
    </row>
    <row r="223" spans="1:9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39"/>
      <c r="I223" s="40">
        <v>90.7</v>
      </c>
    </row>
    <row r="224" spans="1:9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39"/>
      <c r="I224" s="40">
        <v>90.7</v>
      </c>
    </row>
    <row r="225" spans="1:12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39"/>
      <c r="I225" s="40">
        <v>2.5</v>
      </c>
    </row>
    <row r="226" spans="1:12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39"/>
      <c r="I226" s="40">
        <v>0.8</v>
      </c>
    </row>
    <row r="227" spans="1:12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39"/>
      <c r="I227" s="40">
        <v>1.7</v>
      </c>
    </row>
    <row r="228" spans="1:12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131"/>
      <c r="I228" s="31">
        <v>5103.3</v>
      </c>
    </row>
    <row r="229" spans="1:12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39"/>
      <c r="I229" s="40">
        <v>5103.3</v>
      </c>
    </row>
    <row r="230" spans="1:12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39"/>
      <c r="I230" s="40">
        <v>5103.3</v>
      </c>
    </row>
    <row r="231" spans="1:12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39"/>
      <c r="I231" s="40">
        <v>4464.2</v>
      </c>
    </row>
    <row r="232" spans="1:12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39"/>
      <c r="I232" s="40">
        <v>4461.7</v>
      </c>
    </row>
    <row r="233" spans="1:12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39"/>
      <c r="I233" s="40">
        <v>2.5</v>
      </c>
    </row>
    <row r="234" spans="1:12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39"/>
      <c r="I234" s="40">
        <v>619.6</v>
      </c>
    </row>
    <row r="235" spans="1:12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39"/>
      <c r="I235" s="40">
        <v>619.6</v>
      </c>
    </row>
    <row r="236" spans="1:12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39"/>
      <c r="I236" s="40">
        <v>19.5</v>
      </c>
    </row>
    <row r="237" spans="1:12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39"/>
      <c r="I237" s="40">
        <v>2.2000000000000002</v>
      </c>
    </row>
    <row r="238" spans="1:12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5">
        <v>6240250</v>
      </c>
      <c r="G238" s="39">
        <v>852</v>
      </c>
      <c r="H238" s="135"/>
      <c r="I238" s="66">
        <v>17.3</v>
      </c>
    </row>
    <row r="239" spans="1:12" ht="15.75" x14ac:dyDescent="0.2">
      <c r="A239" s="53" t="s">
        <v>0</v>
      </c>
      <c r="B239" s="119" t="s">
        <v>167</v>
      </c>
      <c r="C239" s="59">
        <v>902</v>
      </c>
      <c r="D239" s="114" t="s">
        <v>47</v>
      </c>
      <c r="E239" s="114" t="s">
        <v>0</v>
      </c>
      <c r="F239" s="114" t="s">
        <v>0</v>
      </c>
      <c r="G239" s="85" t="s">
        <v>0</v>
      </c>
      <c r="H239" s="157">
        <f>H240+H272+H282+H281</f>
        <v>158458.70000000001</v>
      </c>
      <c r="I239" s="157">
        <f>I240+I272+I282+I281</f>
        <v>116178</v>
      </c>
      <c r="J239" s="157">
        <f>J240+J272+J282+J281</f>
        <v>108343.1</v>
      </c>
      <c r="K239" s="150">
        <f t="shared" ref="K239:K240" si="13">H239/I239*100</f>
        <v>136.39303482587067</v>
      </c>
      <c r="L239" s="151">
        <f t="shared" ref="L239:L240" si="14">SUM(J239/I239*100)</f>
        <v>93.25612422317478</v>
      </c>
    </row>
    <row r="240" spans="1:12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53">
        <v>141882.5</v>
      </c>
      <c r="I240" s="154">
        <v>92204</v>
      </c>
      <c r="J240" s="154">
        <v>86534.1</v>
      </c>
      <c r="K240" s="154">
        <f t="shared" si="13"/>
        <v>153.87889896316861</v>
      </c>
      <c r="L240" s="155">
        <f t="shared" si="14"/>
        <v>93.850700620363554</v>
      </c>
    </row>
    <row r="241" spans="1:9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130"/>
      <c r="I241" s="43">
        <f>I242+I252+I259</f>
        <v>25899.4</v>
      </c>
    </row>
    <row r="242" spans="1:9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131"/>
      <c r="I242" s="31">
        <f>I243+I246+I249</f>
        <v>18400.5</v>
      </c>
    </row>
    <row r="243" spans="1:9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131"/>
      <c r="I243" s="31">
        <f>I244</f>
        <v>236.6</v>
      </c>
    </row>
    <row r="244" spans="1:9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131"/>
      <c r="I244" s="31">
        <f>I245</f>
        <v>236.6</v>
      </c>
    </row>
    <row r="245" spans="1:9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131"/>
      <c r="I245" s="31">
        <v>236.6</v>
      </c>
    </row>
    <row r="246" spans="1:9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131"/>
      <c r="I246" s="31">
        <f>I247</f>
        <v>89</v>
      </c>
    </row>
    <row r="247" spans="1:9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131"/>
      <c r="I247" s="31">
        <f>I248</f>
        <v>89</v>
      </c>
    </row>
    <row r="248" spans="1:9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131"/>
      <c r="I248" s="31">
        <v>89</v>
      </c>
    </row>
    <row r="249" spans="1:9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131"/>
      <c r="I249" s="31">
        <f>I250</f>
        <v>18074.900000000001</v>
      </c>
    </row>
    <row r="250" spans="1:9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131"/>
      <c r="I250" s="31">
        <f>I251</f>
        <v>18074.900000000001</v>
      </c>
    </row>
    <row r="251" spans="1:9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131"/>
      <c r="I251" s="31">
        <v>18074.900000000001</v>
      </c>
    </row>
    <row r="252" spans="1:9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131"/>
      <c r="I252" s="31">
        <f>I253+I256</f>
        <v>758.9</v>
      </c>
    </row>
    <row r="253" spans="1:9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131"/>
      <c r="I253" s="31">
        <f>I254</f>
        <v>43.4</v>
      </c>
    </row>
    <row r="254" spans="1:9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131"/>
      <c r="I254" s="31">
        <f>I255</f>
        <v>43.4</v>
      </c>
    </row>
    <row r="255" spans="1:9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131"/>
      <c r="I255" s="31">
        <v>43.4</v>
      </c>
    </row>
    <row r="256" spans="1:9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131"/>
      <c r="I256" s="31">
        <f>I257</f>
        <v>715.5</v>
      </c>
    </row>
    <row r="257" spans="1:12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131"/>
      <c r="I257" s="31">
        <f>I258</f>
        <v>715.5</v>
      </c>
    </row>
    <row r="258" spans="1:12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131"/>
      <c r="I258" s="31">
        <v>715.5</v>
      </c>
    </row>
    <row r="259" spans="1:12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131"/>
      <c r="I259" s="31">
        <f>I260+I269</f>
        <v>6740</v>
      </c>
    </row>
    <row r="260" spans="1:12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131"/>
      <c r="I260" s="31">
        <f>I261</f>
        <v>196.4</v>
      </c>
    </row>
    <row r="261" spans="1:12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131"/>
      <c r="I261" s="31">
        <f>I262</f>
        <v>196.4</v>
      </c>
    </row>
    <row r="262" spans="1:12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131"/>
      <c r="I262" s="31">
        <f>I265+I266</f>
        <v>196.4</v>
      </c>
    </row>
    <row r="263" spans="1:12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131"/>
      <c r="I263" s="31">
        <f>I264</f>
        <v>99</v>
      </c>
    </row>
    <row r="264" spans="1:12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131"/>
      <c r="I264" s="31">
        <f>I265</f>
        <v>99</v>
      </c>
    </row>
    <row r="265" spans="1:12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131"/>
      <c r="I265" s="31">
        <v>99</v>
      </c>
    </row>
    <row r="266" spans="1:12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131"/>
      <c r="I266" s="31">
        <f>I267</f>
        <v>97.4</v>
      </c>
    </row>
    <row r="267" spans="1:12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131"/>
      <c r="I267" s="31">
        <f>I268</f>
        <v>97.4</v>
      </c>
    </row>
    <row r="268" spans="1:12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131"/>
      <c r="I268" s="31">
        <v>97.4</v>
      </c>
    </row>
    <row r="269" spans="1:12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131"/>
      <c r="I269" s="31">
        <f>I270</f>
        <v>6543.6</v>
      </c>
    </row>
    <row r="270" spans="1:12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131"/>
      <c r="I270" s="31">
        <f>I271</f>
        <v>6543.6</v>
      </c>
    </row>
    <row r="271" spans="1:12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132"/>
      <c r="I271" s="38">
        <v>6543.6</v>
      </c>
    </row>
    <row r="272" spans="1:12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99"/>
      <c r="I272" s="40"/>
      <c r="J272" s="78"/>
      <c r="K272" s="79"/>
      <c r="L272" s="80"/>
    </row>
    <row r="273" spans="1:12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130"/>
      <c r="I273" s="43">
        <f>I274</f>
        <v>983.2</v>
      </c>
    </row>
    <row r="274" spans="1:12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131"/>
      <c r="I274" s="31">
        <f>I275+I278</f>
        <v>983.2</v>
      </c>
    </row>
    <row r="275" spans="1:12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131"/>
      <c r="I275" s="31">
        <f>I276</f>
        <v>50.5</v>
      </c>
    </row>
    <row r="276" spans="1:12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131"/>
      <c r="I276" s="31">
        <f>I277</f>
        <v>50.5</v>
      </c>
    </row>
    <row r="277" spans="1:12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131"/>
      <c r="I277" s="31">
        <v>50.5</v>
      </c>
    </row>
    <row r="278" spans="1:12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131"/>
      <c r="I278" s="31">
        <f>I279</f>
        <v>932.7</v>
      </c>
    </row>
    <row r="279" spans="1:12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131"/>
      <c r="I279" s="31">
        <f>I280</f>
        <v>932.7</v>
      </c>
    </row>
    <row r="280" spans="1:12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132"/>
      <c r="I280" s="38">
        <v>932.7</v>
      </c>
    </row>
    <row r="281" spans="1:12" s="145" customFormat="1" ht="15.75" x14ac:dyDescent="0.2">
      <c r="A281" s="34"/>
      <c r="B281" s="146" t="s">
        <v>50</v>
      </c>
      <c r="C281" s="54"/>
      <c r="D281" s="22" t="s">
        <v>47</v>
      </c>
      <c r="E281" s="141" t="s">
        <v>36</v>
      </c>
      <c r="F281" s="98"/>
      <c r="G281" s="84"/>
      <c r="H281" s="22">
        <v>1480.6</v>
      </c>
      <c r="I281" s="153">
        <v>1967.4</v>
      </c>
      <c r="J281" s="164">
        <v>1747.4</v>
      </c>
      <c r="K281" s="154">
        <f t="shared" ref="K281" si="15">H281/I281*100</f>
        <v>75.25668394835823</v>
      </c>
      <c r="L281" s="155">
        <f t="shared" ref="L281" si="16">SUM(J281/I281*100)</f>
        <v>88.817728982413342</v>
      </c>
    </row>
    <row r="282" spans="1:12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53">
        <v>15095.6</v>
      </c>
      <c r="I282" s="154">
        <v>22006.6</v>
      </c>
      <c r="J282" s="154">
        <v>20061.599999999999</v>
      </c>
      <c r="K282" s="154">
        <f>H282/I282*100</f>
        <v>68.595784900893378</v>
      </c>
      <c r="L282" s="155">
        <f>SUM(J282/I282*100)</f>
        <v>91.161742386374996</v>
      </c>
    </row>
    <row r="283" spans="1:12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130"/>
      <c r="I283" s="43">
        <f>I284</f>
        <v>3084.4999999999995</v>
      </c>
    </row>
    <row r="284" spans="1:12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131"/>
      <c r="I284" s="31">
        <f>I285+I292</f>
        <v>3084.4999999999995</v>
      </c>
    </row>
    <row r="285" spans="1:12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131"/>
      <c r="I285" s="31">
        <f>I286+I288+I290</f>
        <v>909.1</v>
      </c>
    </row>
    <row r="286" spans="1:12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131"/>
      <c r="I286" s="31">
        <f>I287</f>
        <v>873.4</v>
      </c>
    </row>
    <row r="287" spans="1:12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131"/>
      <c r="I287" s="31">
        <v>873.4</v>
      </c>
    </row>
    <row r="288" spans="1:12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131"/>
      <c r="I288" s="31">
        <f>I289</f>
        <v>34.6</v>
      </c>
    </row>
    <row r="289" spans="1:12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131"/>
      <c r="I289" s="31">
        <v>34.6</v>
      </c>
    </row>
    <row r="290" spans="1:12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131"/>
      <c r="I290" s="31">
        <f>I291</f>
        <v>1.1000000000000001</v>
      </c>
    </row>
    <row r="291" spans="1:12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131"/>
      <c r="I291" s="31">
        <v>1.1000000000000001</v>
      </c>
    </row>
    <row r="292" spans="1:12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131"/>
      <c r="I292" s="31">
        <f>I293+I295+I297</f>
        <v>2175.3999999999996</v>
      </c>
    </row>
    <row r="293" spans="1:12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131"/>
      <c r="I293" s="31">
        <f>I294</f>
        <v>1889.1</v>
      </c>
    </row>
    <row r="294" spans="1:12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131"/>
      <c r="I294" s="31">
        <v>1889.1</v>
      </c>
    </row>
    <row r="295" spans="1:12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131"/>
      <c r="I295" s="31">
        <f>I296</f>
        <v>283.7</v>
      </c>
    </row>
    <row r="296" spans="1:12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131"/>
      <c r="I296" s="31">
        <v>283.7</v>
      </c>
    </row>
    <row r="297" spans="1:12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131"/>
      <c r="I297" s="31">
        <f>I298+I299</f>
        <v>2.6</v>
      </c>
    </row>
    <row r="298" spans="1:12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131"/>
      <c r="I298" s="31">
        <v>0.6</v>
      </c>
    </row>
    <row r="299" spans="1:12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132"/>
      <c r="I299" s="38">
        <v>2</v>
      </c>
    </row>
    <row r="300" spans="1:12" ht="17.25" customHeight="1" x14ac:dyDescent="0.2">
      <c r="A300" s="51"/>
      <c r="B300" s="119" t="s">
        <v>174</v>
      </c>
      <c r="C300" s="60"/>
      <c r="D300" s="114">
        <v>10</v>
      </c>
      <c r="E300" s="114"/>
      <c r="F300" s="114"/>
      <c r="G300" s="86"/>
      <c r="H300" s="157">
        <f>H301+H306+H312+H332+H302</f>
        <v>125228.9</v>
      </c>
      <c r="I300" s="157">
        <f t="shared" ref="I300:J300" si="17">I301+I306+I312+I332+I302</f>
        <v>135309.40000000002</v>
      </c>
      <c r="J300" s="157">
        <f t="shared" si="17"/>
        <v>95800.200000000012</v>
      </c>
      <c r="K300" s="150">
        <f t="shared" ref="K300:K301" si="18">H300/I300*100</f>
        <v>92.550037174061799</v>
      </c>
      <c r="L300" s="151">
        <f t="shared" ref="L300:L301" si="19">SUM(J300/I300*100)</f>
        <v>70.800846060953631</v>
      </c>
    </row>
    <row r="301" spans="1:12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53">
        <v>2439.1999999999998</v>
      </c>
      <c r="I301" s="154">
        <v>3025.1</v>
      </c>
      <c r="J301" s="154">
        <v>3013.6</v>
      </c>
      <c r="K301" s="154">
        <f t="shared" si="18"/>
        <v>80.632045221645569</v>
      </c>
      <c r="L301" s="155">
        <f t="shared" si="19"/>
        <v>99.619847277775946</v>
      </c>
    </row>
    <row r="302" spans="1:12" ht="20.25" hidden="1" customHeight="1" x14ac:dyDescent="0.2">
      <c r="A302" s="15"/>
      <c r="B302" s="78" t="s">
        <v>189</v>
      </c>
      <c r="C302" s="22">
        <v>908</v>
      </c>
      <c r="D302" s="74" t="s">
        <v>10</v>
      </c>
      <c r="E302" s="141" t="s">
        <v>36</v>
      </c>
      <c r="F302" s="91">
        <v>6170000</v>
      </c>
      <c r="G302" s="39"/>
      <c r="H302" s="144">
        <v>0</v>
      </c>
      <c r="I302" s="144">
        <v>0</v>
      </c>
      <c r="J302" s="143">
        <v>0</v>
      </c>
      <c r="K302" s="79" t="e">
        <f t="shared" ref="K302" si="20">H302/I302*100</f>
        <v>#DIV/0!</v>
      </c>
      <c r="L302" s="80" t="e">
        <f t="shared" ref="L302" si="21">SUM(J302/I302*100)</f>
        <v>#DIV/0!</v>
      </c>
    </row>
    <row r="303" spans="1:12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39"/>
      <c r="I303" s="40">
        <f>I304</f>
        <v>0</v>
      </c>
    </row>
    <row r="304" spans="1:12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39"/>
      <c r="I304" s="40">
        <f>I305</f>
        <v>0</v>
      </c>
    </row>
    <row r="305" spans="1:12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5">
        <v>6170030</v>
      </c>
      <c r="G305" s="39">
        <v>321</v>
      </c>
      <c r="H305" s="135"/>
      <c r="I305" s="66">
        <v>0</v>
      </c>
    </row>
    <row r="306" spans="1:12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53">
        <v>2798.5</v>
      </c>
      <c r="I306" s="154">
        <v>14205.3</v>
      </c>
      <c r="J306" s="154">
        <v>11127</v>
      </c>
      <c r="K306" s="154">
        <f>H306/I306*100</f>
        <v>19.700393515096479</v>
      </c>
      <c r="L306" s="155">
        <f>SUM(J306/I306*100)</f>
        <v>78.329919114696636</v>
      </c>
    </row>
    <row r="307" spans="1:12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136"/>
      <c r="I307" s="75">
        <f>I308</f>
        <v>405</v>
      </c>
    </row>
    <row r="308" spans="1:12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39"/>
      <c r="I308" s="40">
        <f>I309</f>
        <v>405</v>
      </c>
    </row>
    <row r="309" spans="1:12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39"/>
      <c r="I309" s="40">
        <f>I310</f>
        <v>405</v>
      </c>
    </row>
    <row r="310" spans="1:12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6"/>
      <c r="I310" s="28">
        <f>I311</f>
        <v>405</v>
      </c>
    </row>
    <row r="311" spans="1:12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8" t="s">
        <v>144</v>
      </c>
      <c r="G311" s="26">
        <v>322</v>
      </c>
      <c r="H311" s="137"/>
      <c r="I311" s="67">
        <v>405</v>
      </c>
    </row>
    <row r="312" spans="1:12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53">
        <v>119448.2</v>
      </c>
      <c r="I312" s="154">
        <v>117028.8</v>
      </c>
      <c r="J312" s="154">
        <v>81028.5</v>
      </c>
      <c r="K312" s="154">
        <f>H312/I312*100</f>
        <v>102.067354360636</v>
      </c>
      <c r="L312" s="155">
        <f>SUM(J312/I312*100)</f>
        <v>69.23808498420901</v>
      </c>
    </row>
    <row r="313" spans="1:12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130"/>
      <c r="I313" s="43">
        <v>2262.1</v>
      </c>
    </row>
    <row r="314" spans="1:12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131"/>
      <c r="I314" s="31">
        <v>2262.1</v>
      </c>
    </row>
    <row r="315" spans="1:12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131"/>
      <c r="I315" s="31">
        <v>2262.1</v>
      </c>
    </row>
    <row r="316" spans="1:12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131"/>
      <c r="I316" s="31">
        <v>2262.1</v>
      </c>
    </row>
    <row r="317" spans="1:12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131"/>
      <c r="I317" s="31">
        <v>2262.1</v>
      </c>
    </row>
    <row r="318" spans="1:12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131"/>
      <c r="I318" s="31">
        <v>2262.1</v>
      </c>
    </row>
    <row r="319" spans="1:12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131"/>
      <c r="I319" s="31">
        <v>6332.2</v>
      </c>
    </row>
    <row r="320" spans="1:12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131"/>
      <c r="I320" s="31">
        <v>914</v>
      </c>
    </row>
    <row r="321" spans="1:12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131"/>
      <c r="I321" s="31">
        <v>914</v>
      </c>
    </row>
    <row r="322" spans="1:12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131"/>
      <c r="I322" s="31">
        <v>914</v>
      </c>
    </row>
    <row r="323" spans="1:12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131"/>
      <c r="I323" s="31">
        <v>5382</v>
      </c>
    </row>
    <row r="324" spans="1:12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131"/>
      <c r="I324" s="31">
        <v>5382</v>
      </c>
    </row>
    <row r="325" spans="1:12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131"/>
      <c r="I325" s="31">
        <v>5382</v>
      </c>
    </row>
    <row r="326" spans="1:12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131"/>
      <c r="I326" s="31">
        <v>16.2</v>
      </c>
    </row>
    <row r="327" spans="1:12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131"/>
      <c r="I327" s="31">
        <v>16.2</v>
      </c>
    </row>
    <row r="328" spans="1:12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131"/>
      <c r="I328" s="31">
        <v>16.2</v>
      </c>
    </row>
    <row r="329" spans="1:12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131"/>
      <c r="I329" s="31">
        <v>20</v>
      </c>
    </row>
    <row r="330" spans="1:12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131"/>
      <c r="I330" s="31">
        <v>20</v>
      </c>
    </row>
    <row r="331" spans="1:12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132"/>
      <c r="I331" s="38">
        <v>20</v>
      </c>
    </row>
    <row r="332" spans="1:12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53">
        <v>543</v>
      </c>
      <c r="I332" s="163">
        <v>1050.2</v>
      </c>
      <c r="J332" s="154">
        <v>631.1</v>
      </c>
      <c r="K332" s="154">
        <f>H332/I332*100</f>
        <v>51.704437250047604</v>
      </c>
      <c r="L332" s="155">
        <f>SUM(J332/I332*100)</f>
        <v>60.09331555894115</v>
      </c>
    </row>
    <row r="333" spans="1:12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136"/>
      <c r="I333" s="75">
        <v>329</v>
      </c>
    </row>
    <row r="334" spans="1:12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39"/>
      <c r="I334" s="40">
        <v>329</v>
      </c>
    </row>
    <row r="335" spans="1:12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39"/>
      <c r="I335" s="40">
        <v>329</v>
      </c>
    </row>
    <row r="336" spans="1:12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5">
        <v>6106104</v>
      </c>
      <c r="G336" s="39">
        <v>121</v>
      </c>
      <c r="H336" s="135"/>
      <c r="I336" s="66">
        <v>329</v>
      </c>
    </row>
    <row r="337" spans="1:12" ht="15.75" x14ac:dyDescent="0.2">
      <c r="A337" s="51"/>
      <c r="B337" s="119" t="s">
        <v>154</v>
      </c>
      <c r="C337" s="60">
        <v>908</v>
      </c>
      <c r="D337" s="120" t="s">
        <v>64</v>
      </c>
      <c r="E337" s="120"/>
      <c r="F337" s="114"/>
      <c r="G337" s="86"/>
      <c r="H337" s="157">
        <f>H338+H339</f>
        <v>170</v>
      </c>
      <c r="I337" s="157">
        <f t="shared" ref="I337:J337" si="22">I338+I339</f>
        <v>0</v>
      </c>
      <c r="J337" s="157">
        <f t="shared" si="22"/>
        <v>0</v>
      </c>
      <c r="K337" s="150">
        <v>0</v>
      </c>
      <c r="L337" s="151">
        <v>0</v>
      </c>
    </row>
    <row r="338" spans="1:12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53">
        <v>0</v>
      </c>
      <c r="I338" s="163">
        <v>0</v>
      </c>
      <c r="J338" s="154">
        <v>0</v>
      </c>
      <c r="K338" s="154">
        <v>0</v>
      </c>
      <c r="L338" s="155">
        <v>0</v>
      </c>
    </row>
    <row r="339" spans="1:12" ht="15.75" customHeight="1" x14ac:dyDescent="0.2">
      <c r="A339" s="15"/>
      <c r="B339" s="140" t="s">
        <v>182</v>
      </c>
      <c r="C339" s="22">
        <v>908</v>
      </c>
      <c r="D339" s="74" t="s">
        <v>64</v>
      </c>
      <c r="E339" s="141" t="s">
        <v>36</v>
      </c>
      <c r="F339" s="91" t="s">
        <v>156</v>
      </c>
      <c r="G339" s="39"/>
      <c r="H339" s="165">
        <v>170</v>
      </c>
      <c r="I339" s="166">
        <v>0</v>
      </c>
      <c r="J339" s="154">
        <v>0</v>
      </c>
      <c r="K339" s="167">
        <v>0</v>
      </c>
      <c r="L339" s="167">
        <v>0</v>
      </c>
    </row>
    <row r="340" spans="1:12" ht="18" customHeight="1" x14ac:dyDescent="0.2">
      <c r="A340" s="51"/>
      <c r="B340" s="119" t="s">
        <v>157</v>
      </c>
      <c r="C340" s="60">
        <v>908</v>
      </c>
      <c r="D340" s="120" t="s">
        <v>59</v>
      </c>
      <c r="E340" s="120"/>
      <c r="F340" s="114"/>
      <c r="G340" s="86"/>
      <c r="H340" s="157">
        <f>H341</f>
        <v>8022.5</v>
      </c>
      <c r="I340" s="157">
        <f>I341</f>
        <v>9371.6</v>
      </c>
      <c r="J340" s="157">
        <f>J341</f>
        <v>8732</v>
      </c>
      <c r="K340" s="150">
        <f t="shared" ref="K340:K341" si="23">H340/I340*100</f>
        <v>85.604379188185575</v>
      </c>
      <c r="L340" s="151">
        <f t="shared" ref="L340:L341" si="24">SUM(J340/I340*100)</f>
        <v>93.17512484527721</v>
      </c>
    </row>
    <row r="341" spans="1:12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53">
        <v>8022.5</v>
      </c>
      <c r="I341" s="163">
        <v>9371.6</v>
      </c>
      <c r="J341" s="154">
        <v>8732</v>
      </c>
      <c r="K341" s="154">
        <f t="shared" si="23"/>
        <v>85.604379188185575</v>
      </c>
      <c r="L341" s="155">
        <f t="shared" si="24"/>
        <v>93.17512484527721</v>
      </c>
    </row>
    <row r="342" spans="1:12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136"/>
      <c r="I342" s="75">
        <f>I343</f>
        <v>1552.7</v>
      </c>
    </row>
    <row r="343" spans="1:12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39"/>
      <c r="I343" s="40">
        <f>I344</f>
        <v>1552.7</v>
      </c>
    </row>
    <row r="344" spans="1:12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39"/>
      <c r="I344" s="40">
        <f>I345</f>
        <v>1552.7</v>
      </c>
    </row>
    <row r="345" spans="1:12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5">
        <v>6170060</v>
      </c>
      <c r="G345" s="39">
        <v>810</v>
      </c>
      <c r="H345" s="135"/>
      <c r="I345" s="66">
        <v>1552.7</v>
      </c>
    </row>
    <row r="346" spans="1:12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130"/>
      <c r="I346" s="43">
        <f>I347</f>
        <v>1018</v>
      </c>
    </row>
    <row r="347" spans="1:12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131"/>
      <c r="I347" s="31">
        <f>I348</f>
        <v>1018</v>
      </c>
    </row>
    <row r="348" spans="1:12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131"/>
      <c r="I348" s="31">
        <f>I349</f>
        <v>1018</v>
      </c>
    </row>
    <row r="349" spans="1:12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131"/>
      <c r="I349" s="31">
        <f>I350</f>
        <v>1018</v>
      </c>
    </row>
    <row r="350" spans="1:12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132"/>
      <c r="I350" s="38">
        <v>1018</v>
      </c>
    </row>
    <row r="351" spans="1:12" s="145" customFormat="1" ht="15.75" x14ac:dyDescent="0.2">
      <c r="A351" s="34"/>
      <c r="B351" s="147" t="s">
        <v>67</v>
      </c>
      <c r="C351" s="54"/>
      <c r="D351" s="124">
        <v>13</v>
      </c>
      <c r="E351" s="22"/>
      <c r="F351" s="98"/>
      <c r="G351" s="84"/>
      <c r="H351" s="151">
        <f>H352</f>
        <v>1.3</v>
      </c>
      <c r="I351" s="150">
        <v>0.9</v>
      </c>
      <c r="J351" s="124">
        <f>J352</f>
        <v>0.9</v>
      </c>
      <c r="K351" s="150">
        <f t="shared" ref="K351:K352" si="25">H351/I351*100</f>
        <v>144.44444444444443</v>
      </c>
      <c r="L351" s="151">
        <f t="shared" ref="L351:L352" si="26">SUM(J351/I351*100)</f>
        <v>100</v>
      </c>
    </row>
    <row r="352" spans="1:12" s="145" customFormat="1" ht="15.75" x14ac:dyDescent="0.2">
      <c r="A352" s="34"/>
      <c r="B352" s="146" t="s">
        <v>67</v>
      </c>
      <c r="C352" s="54"/>
      <c r="D352" s="22">
        <v>13</v>
      </c>
      <c r="E352" s="24" t="s">
        <v>25</v>
      </c>
      <c r="F352" s="98"/>
      <c r="G352" s="84"/>
      <c r="H352" s="22">
        <v>1.3</v>
      </c>
      <c r="I352" s="153">
        <v>0.9</v>
      </c>
      <c r="J352" s="125">
        <v>0.9</v>
      </c>
      <c r="K352" s="154">
        <f t="shared" si="25"/>
        <v>144.44444444444443</v>
      </c>
      <c r="L352" s="155">
        <f t="shared" si="26"/>
        <v>100</v>
      </c>
    </row>
    <row r="353" spans="1:12" ht="15.75" x14ac:dyDescent="0.2">
      <c r="A353" s="53" t="s">
        <v>0</v>
      </c>
      <c r="B353" s="126" t="s">
        <v>39</v>
      </c>
      <c r="C353" s="63">
        <v>903</v>
      </c>
      <c r="D353" s="127" t="s">
        <v>70</v>
      </c>
      <c r="E353" s="127" t="s">
        <v>0</v>
      </c>
      <c r="F353" s="127" t="s">
        <v>0</v>
      </c>
      <c r="G353" s="89" t="s">
        <v>0</v>
      </c>
      <c r="H353" s="161">
        <f>H354+H355+H356</f>
        <v>17947.3</v>
      </c>
      <c r="I353" s="161">
        <f>I354+I355+I356</f>
        <v>26303.3</v>
      </c>
      <c r="J353" s="161">
        <f>J354+J355+J356</f>
        <v>25497.699999999997</v>
      </c>
      <c r="K353" s="150">
        <f t="shared" ref="K353:K354" si="27">H353/I353*100</f>
        <v>68.232122965559455</v>
      </c>
      <c r="L353" s="151">
        <f t="shared" ref="L353:L354" si="28">SUM(J353/I353*100)</f>
        <v>96.937266426646076</v>
      </c>
    </row>
    <row r="354" spans="1:12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56">
        <v>13402.6</v>
      </c>
      <c r="I354" s="156">
        <v>14563</v>
      </c>
      <c r="J354" s="154">
        <v>13757.4</v>
      </c>
      <c r="K354" s="154">
        <f t="shared" si="27"/>
        <v>92.03186156698483</v>
      </c>
      <c r="L354" s="155">
        <f t="shared" si="28"/>
        <v>94.46817276660029</v>
      </c>
    </row>
    <row r="355" spans="1:12" ht="16.5" customHeight="1" x14ac:dyDescent="0.2">
      <c r="B355" s="78" t="s">
        <v>185</v>
      </c>
      <c r="D355" s="125">
        <v>14</v>
      </c>
      <c r="E355" s="118" t="s">
        <v>36</v>
      </c>
      <c r="F355" s="139"/>
      <c r="G355" s="139"/>
      <c r="H355" s="155">
        <v>1362</v>
      </c>
      <c r="I355" s="156">
        <v>2171</v>
      </c>
      <c r="J355" s="155">
        <v>2171</v>
      </c>
      <c r="K355" s="154">
        <f t="shared" ref="K355" si="29">H355/I355*100</f>
        <v>62.736066328880703</v>
      </c>
      <c r="L355" s="155">
        <f t="shared" ref="L355" si="30">SUM(J355/I355*100)</f>
        <v>100</v>
      </c>
    </row>
    <row r="356" spans="1:12" ht="19.5" customHeight="1" x14ac:dyDescent="0.2">
      <c r="B356" s="78" t="s">
        <v>186</v>
      </c>
      <c r="D356" s="125">
        <v>14</v>
      </c>
      <c r="E356" s="118" t="s">
        <v>37</v>
      </c>
      <c r="H356" s="154">
        <v>3182.7</v>
      </c>
      <c r="I356" s="156">
        <v>9569.2999999999993</v>
      </c>
      <c r="J356" s="154">
        <v>9569.2999999999993</v>
      </c>
      <c r="K356" s="154">
        <f t="shared" ref="K356" si="31">H356/I356*100</f>
        <v>33.259486064811426</v>
      </c>
      <c r="L356" s="155">
        <f t="shared" ref="L356" si="32">SUM(J356/I356*100)</f>
        <v>100</v>
      </c>
    </row>
    <row r="358" spans="1:12" x14ac:dyDescent="0.2">
      <c r="J358" s="148"/>
    </row>
  </sheetData>
  <autoFilter ref="A7:I354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2025-01-29T07:08:34Z</dcterms:modified>
</cp:coreProperties>
</file>